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28.xml" ContentType="application/vnd.openxmlformats-officedocument.spreadsheetml.comments+xml"/>
  <Override PartName="/xl/worksheets/_rels/sheet28.xml.rels" ContentType="application/vnd.openxmlformats-package.relationships+xml"/>
  <Override PartName="/xl/worksheets/_rels/sheet1.xml.rels" ContentType="application/vnd.openxmlformats-package.relationships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3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HALLENGE" sheetId="1" state="visible" r:id="rId2"/>
    <sheet name="Jeunes" sheetId="2" state="visible" r:id="rId3"/>
    <sheet name="24-HOR" sheetId="3" state="visible" r:id="rId4"/>
    <sheet name="23-NIV12_5" sheetId="4" state="visible" r:id="rId5"/>
    <sheet name="23-NIV21" sheetId="5" state="visible" r:id="rId6"/>
    <sheet name="22-SAI" sheetId="6" state="visible" r:id="rId7"/>
    <sheet name="20-NIL" sheetId="7" state="visible" r:id="rId8"/>
    <sheet name="21-OET" sheetId="8" state="visible" r:id="rId9"/>
    <sheet name="17-LOM" sheetId="9" state="visible" r:id="rId10"/>
    <sheet name="16-HERB" sheetId="10" state="visible" r:id="rId11"/>
    <sheet name="15-BAI" sheetId="11" state="visible" r:id="rId12"/>
    <sheet name="14-OGY" sheetId="12" state="visible" r:id="rId13"/>
    <sheet name="13-CER" sheetId="13" state="visible" r:id="rId14"/>
    <sheet name="12-BXL" sheetId="14" state="visible" r:id="rId15"/>
    <sheet name="11-BIE" sheetId="15" state="visible" r:id="rId16"/>
    <sheet name="10-ECA" sheetId="16" state="visible" r:id="rId17"/>
    <sheet name="09-WAU" sheetId="17" state="visible" r:id="rId18"/>
    <sheet name="08-ESS14-7" sheetId="18" state="visible" r:id="rId19"/>
    <sheet name="08-ESS21" sheetId="19" state="visible" r:id="rId20"/>
    <sheet name="07-MLL" sheetId="20" state="visible" r:id="rId21"/>
    <sheet name="06-VIE" sheetId="21" state="visible" r:id="rId22"/>
    <sheet name="05-WAT" sheetId="22" state="visible" r:id="rId23"/>
    <sheet name="05-DWO" sheetId="23" state="visible" r:id="rId24"/>
    <sheet name="04-CHA" sheetId="24" state="visible" r:id="rId25"/>
    <sheet name="03-LIL" sheetId="25" state="visible" r:id="rId26"/>
    <sheet name="02-HUL" sheetId="26" state="visible" r:id="rId27"/>
    <sheet name="01-NIV" sheetId="27" state="visible" r:id="rId28"/>
    <sheet name="Libre" sheetId="28" state="visible" r:id="rId29"/>
    <sheet name="Formule" sheetId="29" state="visible" r:id="rId30"/>
    <sheet name="LibreBW" sheetId="30" state="visible" r:id="rId31"/>
    <sheet name="HC_ELB" sheetId="31" state="visible" r:id="rId32"/>
    <sheet name="HC_Plc" sheetId="32" state="visible" r:id="rId33"/>
    <sheet name="HC_Ois" sheetId="33" state="visible" r:id="rId34"/>
    <sheet name="HC_Engh" sheetId="34" state="visible" r:id="rId35"/>
    <sheet name="HC_Meslin" sheetId="35" state="visible" r:id="rId36"/>
    <sheet name="HC_Heze" sheetId="36" state="visible" r:id="rId37"/>
    <sheet name="HC_WWR_ANT" sheetId="37" state="visible" r:id="rId38"/>
    <sheet name="HC_Ronq1" sheetId="38" state="visible" r:id="rId39"/>
    <sheet name="HC_Ronq2" sheetId="39" state="visible" r:id="rId40"/>
    <sheet name="Noms" sheetId="40" state="visible" r:id="rId41"/>
    <sheet name="Catégories" sheetId="41" state="visible" r:id="rId42"/>
    <sheet name="Cal." sheetId="42" state="visible" r:id="rId43"/>
  </sheets>
  <definedNames>
    <definedName function="false" hidden="true" localSheetId="0" name="_xlnm._FilterDatabase" vbProcedure="false">CHALLENGE!$A$2:$E$100</definedName>
    <definedName function="false" hidden="true" localSheetId="27" name="_xlnm._FilterDatabase" vbProcedure="false">Libre!$B$2:$C$138</definedName>
    <definedName function="false" hidden="false" localSheetId="2" name="_xlnm._FilterDatabase" vbProcedure="false">'24-HOR'!$B$3:$E$68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8.xml><?xml version="1.0" encoding="utf-8"?>
<comments xmlns="http://schemas.openxmlformats.org/spreadsheetml/2006/main" xmlns:xdr="http://schemas.openxmlformats.org/drawingml/2006/spreadsheetDrawing">
  <authors>
    <author/>
  </authors>
  <commentList>
    <comment ref="E19" authorId="0">
      <text>
        <r>
          <rPr>
            <sz val="9"/>
            <color rgb="FF000000"/>
            <rFont val="Tahoma"/>
            <family val="2"/>
          </rPr>
          <t xml:space="preserve">Trail =&gt; 1 point</t>
        </r>
      </text>
    </comment>
    <comment ref="F12" authorId="0">
      <text>
        <r>
          <rPr>
            <sz val="9"/>
            <color rgb="FF000000"/>
            <rFont val="Tahoma"/>
            <family val="2"/>
          </rPr>
          <t xml:space="preserve">Trail =&gt; 1 point</t>
        </r>
      </text>
    </comment>
  </commentList>
</comments>
</file>

<file path=xl/sharedStrings.xml><?xml version="1.0" encoding="utf-8"?>
<sst xmlns="http://schemas.openxmlformats.org/spreadsheetml/2006/main" count="6460" uniqueCount="506">
  <si>
    <t xml:space="preserve">Nombre de</t>
  </si>
  <si>
    <t xml:space="preserve"> meilleurs résultats</t>
  </si>
  <si>
    <t xml:space="preserve">NIV</t>
  </si>
  <si>
    <t xml:space="preserve">HUL</t>
  </si>
  <si>
    <t xml:space="preserve">LIL6</t>
  </si>
  <si>
    <t xml:space="preserve">LIL</t>
  </si>
  <si>
    <t xml:space="preserve">CHA5</t>
  </si>
  <si>
    <t xml:space="preserve">CHA</t>
  </si>
  <si>
    <t xml:space="preserve">WAT5</t>
  </si>
  <si>
    <t xml:space="preserve">WAT</t>
  </si>
  <si>
    <t xml:space="preserve">DWO5</t>
  </si>
  <si>
    <t xml:space="preserve">DWO12</t>
  </si>
  <si>
    <t xml:space="preserve">VIE5</t>
  </si>
  <si>
    <t xml:space="preserve">VIE</t>
  </si>
  <si>
    <t xml:space="preserve">MLL4</t>
  </si>
  <si>
    <t xml:space="preserve">MLL11</t>
  </si>
  <si>
    <t xml:space="preserve">ESS7</t>
  </si>
  <si>
    <t xml:space="preserve">ESS14</t>
  </si>
  <si>
    <t xml:space="preserve">ESS21</t>
  </si>
  <si>
    <t xml:space="preserve">WAU5</t>
  </si>
  <si>
    <t xml:space="preserve">WAU12</t>
  </si>
  <si>
    <t xml:space="preserve">ECA5</t>
  </si>
  <si>
    <t xml:space="preserve">ECA10</t>
  </si>
  <si>
    <t xml:space="preserve">BIE</t>
  </si>
  <si>
    <t xml:space="preserve">BXL</t>
  </si>
  <si>
    <t xml:space="preserve">CER6</t>
  </si>
  <si>
    <t xml:space="preserve">CER13</t>
  </si>
  <si>
    <t xml:space="preserve">OGY5</t>
  </si>
  <si>
    <t xml:space="preserve">OGY11</t>
  </si>
  <si>
    <t xml:space="preserve">BAI</t>
  </si>
  <si>
    <t xml:space="preserve">HERB</t>
  </si>
  <si>
    <t xml:space="preserve">LOM5</t>
  </si>
  <si>
    <t xml:space="preserve">LOM14</t>
  </si>
  <si>
    <t xml:space="preserve">HEU</t>
  </si>
  <si>
    <t xml:space="preserve">SIE</t>
  </si>
  <si>
    <t xml:space="preserve">NIL</t>
  </si>
  <si>
    <t xml:space="preserve">OET7</t>
  </si>
  <si>
    <t xml:space="preserve">OET14</t>
  </si>
  <si>
    <t xml:space="preserve">SAI5</t>
  </si>
  <si>
    <t xml:space="preserve">SAI10</t>
  </si>
  <si>
    <t xml:space="preserve">OPA1</t>
  </si>
  <si>
    <t xml:space="preserve">OPA2</t>
  </si>
  <si>
    <t xml:space="preserve">NIV5</t>
  </si>
  <si>
    <t xml:space="preserve">NIV12</t>
  </si>
  <si>
    <t xml:space="preserve">NIV21</t>
  </si>
  <si>
    <t xml:space="preserve">HOR5</t>
  </si>
  <si>
    <t xml:space="preserve">HOR10</t>
  </si>
  <si>
    <t xml:space="preserve">Recherche</t>
  </si>
  <si>
    <t xml:space="preserve">NOM</t>
  </si>
  <si>
    <t xml:space="preserve">Prénom</t>
  </si>
  <si>
    <t xml:space="preserve">Cat.</t>
  </si>
  <si>
    <t xml:space="preserve">Courses</t>
  </si>
  <si>
    <t xml:space="preserve">Total</t>
  </si>
  <si>
    <t xml:space="preserve">Retard</t>
  </si>
  <si>
    <t xml:space="preserve">Moy.</t>
  </si>
  <si>
    <t xml:space="preserve">Libre</t>
  </si>
  <si>
    <t xml:space="preserve">Lbr BW</t>
  </si>
  <si>
    <t xml:space="preserve">Vermeere</t>
  </si>
  <si>
    <t xml:space="preserve">Didier</t>
  </si>
  <si>
    <t xml:space="preserve">De Coninck</t>
  </si>
  <si>
    <t xml:space="preserve">Benoît</t>
  </si>
  <si>
    <t xml:space="preserve">Durita</t>
  </si>
  <si>
    <t xml:space="preserve">Zolika</t>
  </si>
  <si>
    <t xml:space="preserve">Furnari</t>
  </si>
  <si>
    <t xml:space="preserve">Roberto</t>
  </si>
  <si>
    <t xml:space="preserve">Demoulin</t>
  </si>
  <si>
    <t xml:space="preserve">Olivier</t>
  </si>
  <si>
    <t xml:space="preserve">Fabris</t>
  </si>
  <si>
    <t xml:space="preserve">Hugo</t>
  </si>
  <si>
    <t xml:space="preserve">Rubay</t>
  </si>
  <si>
    <t xml:space="preserve">Christophe</t>
  </si>
  <si>
    <t xml:space="preserve">Pletinckx</t>
  </si>
  <si>
    <t xml:space="preserve">Sylvie P.</t>
  </si>
  <si>
    <t xml:space="preserve">Alvarez Blanco</t>
  </si>
  <si>
    <t xml:space="preserve">Manuel</t>
  </si>
  <si>
    <t xml:space="preserve">Deridder</t>
  </si>
  <si>
    <t xml:space="preserve">Rodney</t>
  </si>
  <si>
    <t xml:space="preserve">Eeckhout</t>
  </si>
  <si>
    <t xml:space="preserve">Marc E.</t>
  </si>
  <si>
    <t xml:space="preserve">Fontaine</t>
  </si>
  <si>
    <t xml:space="preserve">Amélie</t>
  </si>
  <si>
    <t xml:space="preserve">Parada</t>
  </si>
  <si>
    <t xml:space="preserve">David P.</t>
  </si>
  <si>
    <t xml:space="preserve">Jonathan</t>
  </si>
  <si>
    <t xml:space="preserve">Glibert</t>
  </si>
  <si>
    <t xml:space="preserve">Laetitia</t>
  </si>
  <si>
    <t xml:space="preserve">Vancutsem</t>
  </si>
  <si>
    <t xml:space="preserve">Bertrand</t>
  </si>
  <si>
    <t xml:space="preserve">Charlier</t>
  </si>
  <si>
    <t xml:space="preserve">Baudouin</t>
  </si>
  <si>
    <t xml:space="preserve">Lagaert</t>
  </si>
  <si>
    <t xml:space="preserve">Rita</t>
  </si>
  <si>
    <t xml:space="preserve">Hocquet</t>
  </si>
  <si>
    <t xml:space="preserve">Benjamin</t>
  </si>
  <si>
    <t xml:space="preserve">Maja</t>
  </si>
  <si>
    <t xml:space="preserve">Quentin</t>
  </si>
  <si>
    <t xml:space="preserve">Gagnon</t>
  </si>
  <si>
    <t xml:space="preserve">Marie-Josée</t>
  </si>
  <si>
    <t xml:space="preserve">Lehaire</t>
  </si>
  <si>
    <t xml:space="preserve">David L.</t>
  </si>
  <si>
    <t xml:space="preserve">Coosemans</t>
  </si>
  <si>
    <t xml:space="preserve">Isabelle C.</t>
  </si>
  <si>
    <t xml:space="preserve">Gaskin</t>
  </si>
  <si>
    <t xml:space="preserve">Rudi</t>
  </si>
  <si>
    <t xml:space="preserve">De Roeck</t>
  </si>
  <si>
    <t xml:space="preserve">Monique</t>
  </si>
  <si>
    <t xml:space="preserve">Martin</t>
  </si>
  <si>
    <t xml:space="preserve">Patricia</t>
  </si>
  <si>
    <t xml:space="preserve">Minot</t>
  </si>
  <si>
    <t xml:space="preserve">Jérôme</t>
  </si>
  <si>
    <t xml:space="preserve">Wasterzak</t>
  </si>
  <si>
    <t xml:space="preserve">Frederik</t>
  </si>
  <si>
    <t xml:space="preserve">Maton</t>
  </si>
  <si>
    <t xml:space="preserve">Herman</t>
  </si>
  <si>
    <t xml:space="preserve">Quintyn</t>
  </si>
  <si>
    <t xml:space="preserve">Mathieu</t>
  </si>
  <si>
    <t xml:space="preserve">Andriessens</t>
  </si>
  <si>
    <t xml:space="preserve">Brigitte</t>
  </si>
  <si>
    <t xml:space="preserve">Mertens</t>
  </si>
  <si>
    <t xml:space="preserve">Anne</t>
  </si>
  <si>
    <t xml:space="preserve">Tchatchouang Nana</t>
  </si>
  <si>
    <t xml:space="preserve">Prudence</t>
  </si>
  <si>
    <t xml:space="preserve">Kontoleon</t>
  </si>
  <si>
    <t xml:space="preserve">Arys</t>
  </si>
  <si>
    <t xml:space="preserve">Dumont</t>
  </si>
  <si>
    <t xml:space="preserve">Dominique D.</t>
  </si>
  <si>
    <t xml:space="preserve">Mahy</t>
  </si>
  <si>
    <t xml:space="preserve">Sylvie M.</t>
  </si>
  <si>
    <t xml:space="preserve">Janika</t>
  </si>
  <si>
    <t xml:space="preserve">Langhendries</t>
  </si>
  <si>
    <t xml:space="preserve">Dominique L.</t>
  </si>
  <si>
    <t xml:space="preserve">Quievreux</t>
  </si>
  <si>
    <t xml:space="preserve">Eddy</t>
  </si>
  <si>
    <t xml:space="preserve">Danneau</t>
  </si>
  <si>
    <t xml:space="preserve">Clémentine</t>
  </si>
  <si>
    <t xml:space="preserve">Impens</t>
  </si>
  <si>
    <t xml:space="preserve">Virginie I.</t>
  </si>
  <si>
    <t xml:space="preserve">Maerten</t>
  </si>
  <si>
    <t xml:space="preserve">Emilie</t>
  </si>
  <si>
    <t xml:space="preserve">Snjezana</t>
  </si>
  <si>
    <t xml:space="preserve">Brichet</t>
  </si>
  <si>
    <t xml:space="preserve">Martine B.</t>
  </si>
  <si>
    <t xml:space="preserve">Challe</t>
  </si>
  <si>
    <t xml:space="preserve">Emmanuelle</t>
  </si>
  <si>
    <t xml:space="preserve">Collard</t>
  </si>
  <si>
    <t xml:space="preserve">Bernadette</t>
  </si>
  <si>
    <t xml:space="preserve">Vanbalen</t>
  </si>
  <si>
    <t xml:space="preserve">Philippe VB.</t>
  </si>
  <si>
    <t xml:space="preserve">Mees</t>
  </si>
  <si>
    <t xml:space="preserve">Simon</t>
  </si>
  <si>
    <t xml:space="preserve">Siraux</t>
  </si>
  <si>
    <t xml:space="preserve">Laurent</t>
  </si>
  <si>
    <t xml:space="preserve">Lilian</t>
  </si>
  <si>
    <t xml:space="preserve">Panis</t>
  </si>
  <si>
    <t xml:space="preserve">Virginie P.</t>
  </si>
  <si>
    <t xml:space="preserve">Hustin</t>
  </si>
  <si>
    <t xml:space="preserve">Marc H.</t>
  </si>
  <si>
    <t xml:space="preserve">Lachambre</t>
  </si>
  <si>
    <t xml:space="preserve">Caroline</t>
  </si>
  <si>
    <t xml:space="preserve">Isabelle P.</t>
  </si>
  <si>
    <t xml:space="preserve">Hennart</t>
  </si>
  <si>
    <t xml:space="preserve">Véronique</t>
  </si>
  <si>
    <t xml:space="preserve">Ivan</t>
  </si>
  <si>
    <t xml:space="preserve">Doyen</t>
  </si>
  <si>
    <t xml:space="preserve">Fanny</t>
  </si>
  <si>
    <t xml:space="preserve">Ginepro</t>
  </si>
  <si>
    <t xml:space="preserve">Laurence</t>
  </si>
  <si>
    <t xml:space="preserve">Marotta</t>
  </si>
  <si>
    <t xml:space="preserve">Rocco</t>
  </si>
  <si>
    <t xml:space="preserve">Hayette</t>
  </si>
  <si>
    <t xml:space="preserve">Eloïse</t>
  </si>
  <si>
    <t xml:space="preserve">Malandini</t>
  </si>
  <si>
    <t xml:space="preserve">Ann</t>
  </si>
  <si>
    <t xml:space="preserve">Horvath</t>
  </si>
  <si>
    <t xml:space="preserve">Joelle</t>
  </si>
  <si>
    <t xml:space="preserve">Clae</t>
  </si>
  <si>
    <t xml:space="preserve">Christiane</t>
  </si>
  <si>
    <t xml:space="preserve">Traen</t>
  </si>
  <si>
    <t xml:space="preserve">Martine T.</t>
  </si>
  <si>
    <t xml:space="preserve">Philippe</t>
  </si>
  <si>
    <t xml:space="preserve">Nom</t>
  </si>
  <si>
    <t xml:space="preserve">Course</t>
  </si>
  <si>
    <t xml:space="preserve">Date</t>
  </si>
  <si>
    <t xml:space="preserve">Distance</t>
  </si>
  <si>
    <t xml:space="preserve">Classement</t>
  </si>
  <si>
    <t xml:space="preserve">Classés</t>
  </si>
  <si>
    <t xml:space="preserve">Lillois</t>
  </si>
  <si>
    <t xml:space="preserve">Chaumont-Gistoux</t>
  </si>
  <si>
    <t xml:space="preserve">Dworp</t>
  </si>
  <si>
    <t xml:space="preserve">Jeunes</t>
  </si>
  <si>
    <t xml:space="preserve">Montigines-lez-Lens</t>
  </si>
  <si>
    <t xml:space="preserve">Léna</t>
  </si>
  <si>
    <t xml:space="preserve">Course de Horrues - 24 septembre 2017 – 10,5km</t>
  </si>
  <si>
    <t xml:space="preserve">5km</t>
  </si>
  <si>
    <t xml:space="preserve">CLASSES</t>
  </si>
  <si>
    <t xml:space="preserve">PUBLISH FORUM : </t>
  </si>
  <si>
    <t xml:space="preserve">PRENOM</t>
  </si>
  <si>
    <t xml:space="preserve">PLACE</t>
  </si>
  <si>
    <t xml:space="preserve">TEMPS</t>
  </si>
  <si>
    <t xml:space="preserve">POINTS</t>
  </si>
  <si>
    <t xml:space="preserve">1 ?</t>
  </si>
  <si>
    <t xml:space="preserve">DE CONINCK</t>
  </si>
  <si>
    <t xml:space="preserve"> :!: </t>
  </si>
  <si>
    <t xml:space="preserve">PLETINCKX</t>
  </si>
  <si>
    <t xml:space="preserve">DURITA</t>
  </si>
  <si>
    <t xml:space="preserve">VANCUTSEM</t>
  </si>
  <si>
    <t xml:space="preserve">DEMOULIN</t>
  </si>
  <si>
    <t xml:space="preserve">CHARLIER</t>
  </si>
  <si>
    <t xml:space="preserve">RUBAY</t>
  </si>
  <si>
    <t xml:space="preserve">LAGAERT</t>
  </si>
  <si>
    <t xml:space="preserve">121 classés</t>
  </si>
  <si>
    <t xml:space="preserve">COOSEMANS</t>
  </si>
  <si>
    <t xml:space="preserve">KONTOLEON</t>
  </si>
  <si>
    <t xml:space="preserve">GASKIN</t>
  </si>
  <si>
    <t xml:space="preserve">QUINTYN</t>
  </si>
  <si>
    <t xml:space="preserve">DANNEAU</t>
  </si>
  <si>
    <t xml:space="preserve">HOCQUET</t>
  </si>
  <si>
    <t xml:space="preserve">DERIDDER</t>
  </si>
  <si>
    <t xml:space="preserve">WASTERZAK</t>
  </si>
  <si>
    <t xml:space="preserve">80 classés</t>
  </si>
  <si>
    <t xml:space="preserve">LEHAIRE</t>
  </si>
  <si>
    <t xml:space="preserve">HUSTIN</t>
  </si>
  <si>
    <t xml:space="preserve">FABRIS</t>
  </si>
  <si>
    <t xml:space="preserve">EECKHOUT</t>
  </si>
  <si>
    <t xml:space="preserve">MATON</t>
  </si>
  <si>
    <t xml:space="preserve">BRICHET</t>
  </si>
  <si>
    <t xml:space="preserve">AISSATOU</t>
  </si>
  <si>
    <t xml:space="preserve">Issa</t>
  </si>
  <si>
    <t xml:space="preserve">ALVAREZ BLANCO</t>
  </si>
  <si>
    <t xml:space="preserve">ANDRIESSENS</t>
  </si>
  <si>
    <t xml:space="preserve">BEQUET</t>
  </si>
  <si>
    <t xml:space="preserve">Ginette</t>
  </si>
  <si>
    <t xml:space="preserve">BERTHEREAU</t>
  </si>
  <si>
    <t xml:space="preserve">Pascal</t>
  </si>
  <si>
    <t xml:space="preserve">CHALLE</t>
  </si>
  <si>
    <t xml:space="preserve">Yannick</t>
  </si>
  <si>
    <t xml:space="preserve">COLLARD</t>
  </si>
  <si>
    <t xml:space="preserve">DE ROECK</t>
  </si>
  <si>
    <t xml:space="preserve">DEFREYNE</t>
  </si>
  <si>
    <t xml:space="preserve">Thomas</t>
  </si>
  <si>
    <t xml:space="preserve">DOYEN</t>
  </si>
  <si>
    <t xml:space="preserve">DUMONT</t>
  </si>
  <si>
    <t xml:space="preserve">FAUCONNIER</t>
  </si>
  <si>
    <t xml:space="preserve">Isabelle F.</t>
  </si>
  <si>
    <t xml:space="preserve">FIACCAPRILE</t>
  </si>
  <si>
    <t xml:space="preserve">Carmela</t>
  </si>
  <si>
    <t xml:space="preserve">FONTAINE</t>
  </si>
  <si>
    <t xml:space="preserve">FURNARI</t>
  </si>
  <si>
    <t xml:space="preserve">GAGNON</t>
  </si>
  <si>
    <t xml:space="preserve">GINEPRO</t>
  </si>
  <si>
    <t xml:space="preserve">GLIBERT</t>
  </si>
  <si>
    <t xml:space="preserve">HAYETTE</t>
  </si>
  <si>
    <t xml:space="preserve">LANGHENDRIES</t>
  </si>
  <si>
    <t xml:space="preserve">Francis</t>
  </si>
  <si>
    <t xml:space="preserve">MAHY</t>
  </si>
  <si>
    <t xml:space="preserve">MAJA</t>
  </si>
  <si>
    <t xml:space="preserve">MAROTTA</t>
  </si>
  <si>
    <t xml:space="preserve">MARTIN</t>
  </si>
  <si>
    <t xml:space="preserve">MEHOUDENS</t>
  </si>
  <si>
    <t xml:space="preserve">Alain</t>
  </si>
  <si>
    <t xml:space="preserve">MERTENS</t>
  </si>
  <si>
    <t xml:space="preserve">MINOT</t>
  </si>
  <si>
    <t xml:space="preserve">MORO LAVADO</t>
  </si>
  <si>
    <t xml:space="preserve">Ambrosio</t>
  </si>
  <si>
    <t xml:space="preserve">PARADA</t>
  </si>
  <si>
    <t xml:space="preserve">QUIEVREUX</t>
  </si>
  <si>
    <t xml:space="preserve">SIRAUX</t>
  </si>
  <si>
    <t xml:space="preserve">TCHATCHOUANG NANA</t>
  </si>
  <si>
    <t xml:space="preserve">TRAEN</t>
  </si>
  <si>
    <t xml:space="preserve">VAN ERTBRUGGEN</t>
  </si>
  <si>
    <t xml:space="preserve">Johan</t>
  </si>
  <si>
    <t xml:space="preserve">VANHOUCHE</t>
  </si>
  <si>
    <t xml:space="preserve">VERMEERE</t>
  </si>
  <si>
    <t xml:space="preserve">ZOCASTELLO</t>
  </si>
  <si>
    <t xml:space="preserve">Marco</t>
  </si>
  <si>
    <t xml:space="preserve">Course de Saintes - 17 septembre 2017 - 12km</t>
  </si>
  <si>
    <t xml:space="preserve">IMPENS</t>
  </si>
  <si>
    <t xml:space="preserve">724 classés</t>
  </si>
  <si>
    <t xml:space="preserve">PANIS</t>
  </si>
  <si>
    <t xml:space="preserve">Course de Saintes - 17 septembre 2017 - 21km</t>
  </si>
  <si>
    <t xml:space="preserve">1 Baut D.</t>
  </si>
  <si>
    <t xml:space="preserve">1027 classés</t>
  </si>
  <si>
    <t xml:space="preserve">74 classés</t>
  </si>
  <si>
    <t xml:space="preserve">Course de Saintes - 2 septembre 2017 - 10km</t>
  </si>
  <si>
    <t xml:space="preserve">1 Ninforge G.</t>
  </si>
  <si>
    <t xml:space="preserve">76 classés</t>
  </si>
  <si>
    <t xml:space="preserve">MALANDINI</t>
  </si>
  <si>
    <t xml:space="preserve">CLAE</t>
  </si>
  <si>
    <t xml:space="preserve">Challenge Brabant Wallon - Course de Nil-Saint-Vincent - 19 août 2017</t>
  </si>
  <si>
    <t xml:space="preserve">Petite distance</t>
  </si>
  <si>
    <t xml:space="preserve">1 …</t>
  </si>
  <si>
    <t xml:space="preserve">?</t>
  </si>
  <si>
    <t xml:space="preserve">1 xxx</t>
  </si>
  <si>
    <t xml:space="preserve">634 classés</t>
  </si>
  <si>
    <t xml:space="preserve">113 classés</t>
  </si>
  <si>
    <t xml:space="preserve">Course de Oetingen - 27 août 2017 - 14km300</t>
  </si>
  <si>
    <t xml:space="preserve">7km200</t>
  </si>
  <si>
    <t xml:space="preserve">1 Van Der Kelen W.</t>
  </si>
  <si>
    <t xml:space="preserve">1 Penninckx K.</t>
  </si>
  <si>
    <t xml:space="preserve">75 classés</t>
  </si>
  <si>
    <t xml:space="preserve">304 classés</t>
  </si>
  <si>
    <t xml:space="preserve">Course de Lombise - 9 juillet 2017 - 13km750</t>
  </si>
  <si>
    <t xml:space="preserve">1 Paquet A.</t>
  </si>
  <si>
    <t xml:space="preserve">1 MEGRET A.</t>
  </si>
  <si>
    <t xml:space="preserve">596 classés</t>
  </si>
  <si>
    <t xml:space="preserve">333 classés</t>
  </si>
  <si>
    <t xml:space="preserve">Trail Herbeumont - 1/7/2017</t>
  </si>
  <si>
    <t xml:space="preserve">16km</t>
  </si>
  <si>
    <t xml:space="preserve">28km</t>
  </si>
  <si>
    <t xml:space="preserve">Challenge Brabant Wallon - Course de Baisy-Thy - 17 juin 2017</t>
  </si>
  <si>
    <t xml:space="preserve">1 Humblet Fr.</t>
  </si>
  <si>
    <t xml:space="preserve">Challenge Brabant Wallon - Course de Céroux-Mousty - 3 juin 2017</t>
  </si>
  <si>
    <t xml:space="preserve">1 Moulin V.</t>
  </si>
  <si>
    <t xml:space="preserve">1 Beetens C.</t>
  </si>
  <si>
    <t xml:space="preserve">479 classés</t>
  </si>
  <si>
    <t xml:space="preserve">51 classés</t>
  </si>
  <si>
    <t xml:space="preserve">1 Montoisy A.</t>
  </si>
  <si>
    <t xml:space="preserve">1 Weitkunat, B.</t>
  </si>
  <si>
    <t xml:space="preserve">660 classés</t>
  </si>
  <si>
    <t xml:space="preserve">Bruxelles - 20 km - 28 mai 2017</t>
  </si>
  <si>
    <t xml:space="preserve">1 Maru D.</t>
  </si>
  <si>
    <t xml:space="preserve">VANBALEN</t>
  </si>
  <si>
    <t xml:space="preserve">28684 classés</t>
  </si>
  <si>
    <t xml:space="preserve">Challenge Brabant Wallon - Course de Bierges - 25 mai 2017</t>
  </si>
  <si>
    <t xml:space="preserve">549 classés</t>
  </si>
  <si>
    <t xml:space="preserve">Ecaussines - Corrida du Sacré-Cœur - 10 km - 5 mai 2017</t>
  </si>
  <si>
    <t xml:space="preserve">Petite distance (5 km)</t>
  </si>
  <si>
    <t xml:space="preserve">1 D'Harveng N.</t>
  </si>
  <si>
    <t xml:space="preserve">1 Brusten A.</t>
  </si>
  <si>
    <t xml:space="preserve">V3/1</t>
  </si>
  <si>
    <t xml:space="preserve">JH/1</t>
  </si>
  <si>
    <t xml:space="preserve">V2/2</t>
  </si>
  <si>
    <t xml:space="preserve">V1/3</t>
  </si>
  <si>
    <t xml:space="preserve">DA/3</t>
  </si>
  <si>
    <t xml:space="preserve">171 classés</t>
  </si>
  <si>
    <t xml:space="preserve">A4/1</t>
  </si>
  <si>
    <t xml:space="preserve">A2/3</t>
  </si>
  <si>
    <t xml:space="preserve">A1/3</t>
  </si>
  <si>
    <t xml:space="preserve">A4/3</t>
  </si>
  <si>
    <t xml:space="preserve">160 classés</t>
  </si>
  <si>
    <t xml:space="preserve">Challenge Brabant Wallon - Course de Wauthier-Braine - 30 avril 2017</t>
  </si>
  <si>
    <t xml:space="preserve">Petite distance (5,5 km)</t>
  </si>
  <si>
    <t xml:space="preserve">1 Descampe A.</t>
  </si>
  <si>
    <t xml:space="preserve">1 Nemeth C.</t>
  </si>
  <si>
    <t xml:space="preserve">60 classés</t>
  </si>
  <si>
    <t xml:space="preserve">marche</t>
  </si>
  <si>
    <t xml:space="preserve">625 classés</t>
  </si>
  <si>
    <t xml:space="preserve">OEH Hyacinten Jogging - 14 km - 22/04/2017</t>
  </si>
  <si>
    <t xml:space="preserve">Petite distance (7,5 km)</t>
  </si>
  <si>
    <t xml:space="preserve">1 Jordens S.</t>
  </si>
  <si>
    <t xml:space="preserve">1 D'Hoedt S.</t>
  </si>
  <si>
    <t xml:space="preserve">483 classés</t>
  </si>
  <si>
    <t xml:space="preserve">463 classés</t>
  </si>
  <si>
    <t xml:space="preserve">OEH Hyacinten Jogging - 21 km - 22/04/2017</t>
  </si>
  <si>
    <t xml:space="preserve">1 Van Rie K.</t>
  </si>
  <si>
    <t xml:space="preserve">140 classés</t>
  </si>
  <si>
    <t xml:space="preserve">TELEVIE - Montignies-Lez-Lens 11,5 km</t>
  </si>
  <si>
    <t xml:space="preserve">Petite distance (4,2 km)</t>
  </si>
  <si>
    <t xml:space="preserve">1 Decamk F.</t>
  </si>
  <si>
    <t xml:space="preserve">1 Destrebecq D.</t>
  </si>
  <si>
    <t xml:space="preserve">111 classés</t>
  </si>
  <si>
    <t xml:space="preserve">208 classés</t>
  </si>
  <si>
    <t xml:space="preserve">Challenge Brabant Wallon - Course de Vieusart - 25 mars 2017</t>
  </si>
  <si>
    <t xml:space="preserve">1 Matthys A.</t>
  </si>
  <si>
    <t xml:space="preserve">Mauriane</t>
  </si>
  <si>
    <t xml:space="preserve">735 classés</t>
  </si>
  <si>
    <t xml:space="preserve">Challenge Brabant Wallon - Course de Waterloo - 18 mars 2017</t>
  </si>
  <si>
    <t xml:space="preserve">Petite distance (5,4 km)</t>
  </si>
  <si>
    <t xml:space="preserve">1 Darrazi Y.</t>
  </si>
  <si>
    <t xml:space="preserve">1 Beauclercq Q.</t>
  </si>
  <si>
    <t xml:space="preserve">91 classés</t>
  </si>
  <si>
    <t xml:space="preserve">710 classés</t>
  </si>
  <si>
    <t xml:space="preserve">GODEAU</t>
  </si>
  <si>
    <t xml:space="preserve">Ariane</t>
  </si>
  <si>
    <t xml:space="preserve">Course de Dworp - 18 mars 2017</t>
  </si>
  <si>
    <t xml:space="preserve">Petite distance (4,7 km)</t>
  </si>
  <si>
    <t xml:space="preserve">1 Alsteens Luc</t>
  </si>
  <si>
    <t xml:space="preserve">POINTS (80%)</t>
  </si>
  <si>
    <t xml:space="preserve">1 Mommaert Wouter</t>
  </si>
  <si>
    <t xml:space="preserve">138 classés</t>
  </si>
  <si>
    <t xml:space="preserve">Challenge Brabant Wallon - Course de Chaumont-Gistoux - 11 mars 2017</t>
  </si>
  <si>
    <t xml:space="preserve">1 Piraux Olivier</t>
  </si>
  <si>
    <t xml:space="preserve">Challenge Brabant Wallon - Course de Lillois - 25 février 2017</t>
  </si>
  <si>
    <t xml:space="preserve">Petite distance (6,2 km)</t>
  </si>
  <si>
    <t xml:space="preserve">Sous le nom de Zocostello !</t>
  </si>
  <si>
    <t xml:space="preserve">Challenge Brabant Wallon - Course de La Hulpe - 18 février 2017</t>
  </si>
  <si>
    <t xml:space="preserve">Challenge Brabant Wallon - Course de Nivelles - 28 janvier 2017</t>
  </si>
  <si>
    <t xml:space="preserve">TDB 25k</t>
  </si>
  <si>
    <t xml:space="preserve">TDL 7k</t>
  </si>
  <si>
    <t xml:space="preserve">Ronq 5k</t>
  </si>
  <si>
    <t xml:space="preserve">Ronq 10k</t>
  </si>
  <si>
    <t xml:space="preserve">Ronq 15k</t>
  </si>
  <si>
    <t xml:space="preserve">WomenR</t>
  </si>
  <si>
    <t xml:space="preserve">Ant10miles</t>
  </si>
  <si>
    <t xml:space="preserve">AntMara</t>
  </si>
  <si>
    <t xml:space="preserve">Genval1405</t>
  </si>
  <si>
    <t xml:space="preserve">Meslin 5k</t>
  </si>
  <si>
    <t xml:space="preserve">Meslin 11k</t>
  </si>
  <si>
    <t xml:space="preserve">Engh</t>
  </si>
  <si>
    <t xml:space="preserve">Laarbeek</t>
  </si>
  <si>
    <t xml:space="preserve">Plancenoit</t>
  </si>
  <si>
    <t xml:space="preserve">Crètes Spa</t>
  </si>
  <si>
    <t xml:space="preserve">El Bierky</t>
  </si>
  <si>
    <t xml:space="preserve">Crête La Hulpôise 15/10</t>
  </si>
  <si>
    <t xml:space="preserve">Meilleure</t>
  </si>
  <si>
    <t xml:space="preserve">LACHAMBRE</t>
  </si>
  <si>
    <t xml:space="preserve">HORVATH</t>
  </si>
  <si>
    <t xml:space="preserve">HENNART</t>
  </si>
  <si>
    <t xml:space="preserve">MEES</t>
  </si>
  <si>
    <t xml:space="preserve">Place</t>
  </si>
  <si>
    <t xml:space="preserve">Finishers</t>
  </si>
  <si>
    <t xml:space="preserve">Gauche</t>
  </si>
  <si>
    <t xml:space="preserve">Hèze</t>
  </si>
  <si>
    <t xml:space="preserve">Ottignies</t>
  </si>
  <si>
    <t xml:space="preserve">Sart</t>
  </si>
  <si>
    <t xml:space="preserve">Oisquercq</t>
  </si>
  <si>
    <t xml:space="preserve">Challenge Brabant Wallon - Jauche 22/4/17 (libre)</t>
  </si>
  <si>
    <t xml:space="preserve">Challenge Brabant Wallon - Ottignies 10/6/17 (libre)</t>
  </si>
  <si>
    <t xml:space="preserve">Hors challenge - El Bierky - 02 août 2017</t>
  </si>
  <si>
    <t xml:space="preserve">1 Mahia S.</t>
  </si>
  <si>
    <t xml:space="preserve">1 Van… J.</t>
  </si>
  <si>
    <t xml:space="preserve">102 classés</t>
  </si>
  <si>
    <t xml:space="preserve">Hors challenge - Plancenoit</t>
  </si>
  <si>
    <t xml:space="preserve">1 Dupont F.</t>
  </si>
  <si>
    <t xml:space="preserve">258 classés</t>
  </si>
  <si>
    <t xml:space="preserve">BW - Hèze 13/5/2017</t>
  </si>
  <si>
    <t xml:space="preserve">57 classés</t>
  </si>
  <si>
    <t xml:space="preserve">468 classés</t>
  </si>
  <si>
    <t xml:space="preserve">Foulées de l'E.T.E. à Enghien 10,5 km</t>
  </si>
  <si>
    <t xml:space="preserve">Foulées de l'E.T.E. à Enghien 5,4 km</t>
  </si>
  <si>
    <t xml:space="preserve">1 Haegeman B.</t>
  </si>
  <si>
    <t xml:space="preserve">1 Palfi G.</t>
  </si>
  <si>
    <t xml:space="preserve">372 classés</t>
  </si>
  <si>
    <t xml:space="preserve">340 classés</t>
  </si>
  <si>
    <t xml:space="preserve">Meslin 11k - 19/05/2017</t>
  </si>
  <si>
    <t xml:space="preserve">1 Loquet Thomas</t>
  </si>
  <si>
    <t xml:space="preserve">1 Briffeuil O.</t>
  </si>
  <si>
    <t xml:space="preserve">223 classés</t>
  </si>
  <si>
    <t xml:space="preserve">163 classés</t>
  </si>
  <si>
    <t xml:space="preserve">1 Panagiotidis M.</t>
  </si>
  <si>
    <t xml:space="preserve">33 classés</t>
  </si>
  <si>
    <t xml:space="preserve">579 classés</t>
  </si>
  <si>
    <t xml:space="preserve">ANTWERPEN 10 miles</t>
  </si>
  <si>
    <t xml:space="preserve">Waterloo Wonen Race 6k</t>
  </si>
  <si>
    <t xml:space="preserve">46 classés</t>
  </si>
  <si>
    <t xml:space="preserve">Naissance</t>
  </si>
  <si>
    <t xml:space="preserve">Année</t>
  </si>
  <si>
    <t xml:space="preserve">Sexe</t>
  </si>
  <si>
    <t xml:space="preserve">Année cat.</t>
  </si>
  <si>
    <t xml:space="preserve">Catégorie</t>
  </si>
  <si>
    <t xml:space="preserve">F</t>
  </si>
  <si>
    <t xml:space="preserve">M</t>
  </si>
  <si>
    <t xml:space="preserve">Ornella</t>
  </si>
  <si>
    <t xml:space="preserve">LECLERCQ</t>
  </si>
  <si>
    <t xml:space="preserve">Guy</t>
  </si>
  <si>
    <t xml:space="preserve">17.02.76</t>
  </si>
  <si>
    <t xml:space="preserve">MAERTEN</t>
  </si>
  <si>
    <t xml:space="preserve">Année courante</t>
  </si>
  <si>
    <t xml:space="preserve">à </t>
  </si>
  <si>
    <t xml:space="preserve">De</t>
  </si>
  <si>
    <t xml:space="preserve">à</t>
  </si>
  <si>
    <t xml:space="preserve">Hommes</t>
  </si>
  <si>
    <t xml:space="preserve">Dames</t>
  </si>
  <si>
    <t xml:space="preserve">Jeunes H.</t>
  </si>
  <si>
    <t xml:space="preserve">Jeunes D.</t>
  </si>
  <si>
    <t xml:space="preserve">Seniors 1</t>
  </si>
  <si>
    <t xml:space="preserve">Dames 1</t>
  </si>
  <si>
    <t xml:space="preserve">Seniors 2</t>
  </si>
  <si>
    <t xml:space="preserve">Dames 2</t>
  </si>
  <si>
    <t xml:space="preserve">Vétérans 1</t>
  </si>
  <si>
    <t xml:space="preserve">Aînées 1</t>
  </si>
  <si>
    <t xml:space="preserve">Vétérans 2</t>
  </si>
  <si>
    <t xml:space="preserve">Aînées 2</t>
  </si>
  <si>
    <t xml:space="preserve">Vétérans 3</t>
  </si>
  <si>
    <t xml:space="preserve">Aînées 3</t>
  </si>
  <si>
    <t xml:space="preserve">Vétérans 4</t>
  </si>
  <si>
    <t xml:space="preserve">Aînées 4</t>
  </si>
  <si>
    <t xml:space="preserve">La Hulpe</t>
  </si>
  <si>
    <t xml:space="preserve">LIL13</t>
  </si>
  <si>
    <t xml:space="preserve">GIS5</t>
  </si>
  <si>
    <t xml:space="preserve">GIS12</t>
  </si>
  <si>
    <t xml:space="preserve"> - Soit Waterloo</t>
  </si>
  <si>
    <t xml:space="preserve">WAT12</t>
  </si>
  <si>
    <t xml:space="preserve">Vieusart</t>
  </si>
  <si>
    <t xml:space="preserve">VIE12</t>
  </si>
  <si>
    <t xml:space="preserve">Montignies-lez-Lens</t>
  </si>
  <si>
    <t xml:space="preserve">Essenbeek</t>
  </si>
  <si>
    <t xml:space="preserve">Wauthier-Braine</t>
  </si>
  <si>
    <t xml:space="preserve">Ecaussines</t>
  </si>
  <si>
    <t xml:space="preserve">Bierges</t>
  </si>
  <si>
    <t xml:space="preserve">Céroux-Mousty</t>
  </si>
  <si>
    <t xml:space="preserve">Ogy</t>
  </si>
  <si>
    <t xml:space="preserve">Baisy-Thy</t>
  </si>
  <si>
    <t xml:space="preserve">OIS</t>
  </si>
  <si>
    <t xml:space="preserve">Trail Herbeumont 16/28/55 km</t>
  </si>
  <si>
    <t xml:space="preserve">Lombise</t>
  </si>
  <si>
    <t xml:space="preserve">Trail'Heure 20/36/56 km</t>
  </si>
  <si>
    <t xml:space="preserve">"Trail" Sierre-Zinal 33 km</t>
  </si>
  <si>
    <t xml:space="preserve">Nil-Saint-Vincent</t>
  </si>
  <si>
    <t xml:space="preserve">Oetingen</t>
  </si>
  <si>
    <t xml:space="preserve">OET21</t>
  </si>
  <si>
    <t xml:space="preserve">Saintes</t>
  </si>
  <si>
    <t xml:space="preserve">Opale - trail 7 / 14 / 24 / 86 km</t>
  </si>
  <si>
    <t xml:space="preserve">Opale - trail 21 / 31 / 42 / 62 / 86 km</t>
  </si>
  <si>
    <t xml:space="preserve">Semi Nivelles</t>
  </si>
  <si>
    <t xml:space="preserve">Horrues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</si>
</sst>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/MM"/>
    <numFmt numFmtId="166" formatCode="0.00"/>
    <numFmt numFmtId="167" formatCode="0.00;\-0.00;&quot;&quot;;@"/>
    <numFmt numFmtId="168" formatCode="DD/MM/YYYY"/>
    <numFmt numFmtId="169" formatCode="D/MM/YYYY"/>
    <numFmt numFmtId="170" formatCode="H:MM:SS"/>
    <numFmt numFmtId="171" formatCode="H:MM:SS"/>
    <numFmt numFmtId="172" formatCode="MM:SS"/>
    <numFmt numFmtId="173" formatCode="HH:MM:SS"/>
    <numFmt numFmtId="174" formatCode="[H]:MM:SS"/>
    <numFmt numFmtId="175" formatCode="DD\-MMM"/>
    <numFmt numFmtId="176" formatCode="D\-MMM"/>
    <numFmt numFmtId="177" formatCode="DD\.MM\.YY;@"/>
    <numFmt numFmtId="178" formatCode="0"/>
    <numFmt numFmtId="179" formatCode="DD/MM"/>
  </numFmts>
  <fonts count="30">
    <font>
      <sz val="11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</font>
    <font>
      <sz val="18"/>
      <color rgb="FF000000"/>
      <name val="Calibri"/>
      <family val="0"/>
    </font>
    <font>
      <sz val="12"/>
      <color rgb="FF000000"/>
      <name val="Calibri"/>
      <family val="0"/>
    </font>
    <font>
      <sz val="10"/>
      <color rgb="FF333333"/>
      <name val="Calibri"/>
      <family val="0"/>
    </font>
    <font>
      <i val="true"/>
      <sz val="10"/>
      <color rgb="FF808080"/>
      <name val="Calibri"/>
      <family val="0"/>
    </font>
    <font>
      <sz val="10"/>
      <color rgb="FF006600"/>
      <name val="Calibri"/>
      <family val="0"/>
    </font>
    <font>
      <sz val="10"/>
      <color rgb="FF996600"/>
      <name val="Calibri"/>
      <family val="0"/>
    </font>
    <font>
      <sz val="10"/>
      <color rgb="FFCC0000"/>
      <name val="Calibri"/>
      <family val="0"/>
    </font>
    <font>
      <b val="true"/>
      <sz val="10"/>
      <color rgb="FFFFFFFF"/>
      <name val="Calibri"/>
      <family val="0"/>
    </font>
    <font>
      <b val="true"/>
      <sz val="10"/>
      <color rgb="FF000000"/>
      <name val="Calibri"/>
      <family val="0"/>
    </font>
    <font>
      <sz val="10"/>
      <color rgb="FFFFFFFF"/>
      <name val="Calibri"/>
      <family val="0"/>
    </font>
    <font>
      <u val="single"/>
      <sz val="11"/>
      <color rgb="FF0000FF"/>
      <name val="Calibri"/>
      <family val="2"/>
    </font>
    <font>
      <sz val="10"/>
      <name val="Arial"/>
      <family val="2"/>
    </font>
    <font>
      <b val="true"/>
      <sz val="11"/>
      <name val="Calibri"/>
      <family val="0"/>
    </font>
    <font>
      <b val="true"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0"/>
    </font>
    <font>
      <sz val="10"/>
      <color rgb="FF003366"/>
      <name val="Segoe UI"/>
      <family val="2"/>
    </font>
    <font>
      <sz val="11"/>
      <name val="Calibri"/>
      <family val="2"/>
    </font>
    <font>
      <sz val="10"/>
      <color rgb="FF000000"/>
      <name val="Segoe UI"/>
      <family val="2"/>
    </font>
    <font>
      <b val="true"/>
      <sz val="10"/>
      <color rgb="FFF79544"/>
      <name val="Segoe UI"/>
      <family val="2"/>
    </font>
    <font>
      <b val="true"/>
      <sz val="10"/>
      <color rgb="FF003366"/>
      <name val="Segoe UI"/>
      <family val="2"/>
    </font>
    <font>
      <sz val="10"/>
      <color rgb="FFD60093"/>
      <name val="Segoe U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i val="true"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BEEF4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7E4BD"/>
      </patternFill>
    </fill>
    <fill>
      <patternFill patternType="solid">
        <fgColor rgb="FF8EB4E2"/>
        <bgColor rgb="FF9999FF"/>
      </patternFill>
    </fill>
    <fill>
      <patternFill patternType="solid">
        <fgColor rgb="FFF2F2F2"/>
        <bgColor rgb="FFDBEEF4"/>
      </patternFill>
    </fill>
    <fill>
      <patternFill patternType="solid">
        <fgColor rgb="FFDBEEF4"/>
        <bgColor rgb="FFF2F2F2"/>
      </patternFill>
    </fill>
    <fill>
      <patternFill patternType="solid">
        <fgColor rgb="FFD7E4BD"/>
        <bgColor rgb="FFDDDDDD"/>
      </patternFill>
    </fill>
    <fill>
      <patternFill patternType="solid">
        <fgColor rgb="FFFFFFFF"/>
        <bgColor rgb="FFF2F2F2"/>
      </patternFill>
    </fill>
    <fill>
      <patternFill patternType="solid">
        <fgColor rgb="FFFFCCFF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B7DDE8"/>
        <bgColor rgb="FFDDDDD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>
        <color rgb="FF993399"/>
      </top>
      <bottom style="thin"/>
      <diagonal/>
    </border>
    <border diagonalUp="false" diagonalDown="false">
      <left style="thin">
        <color rgb="FF993399"/>
      </left>
      <right style="thin"/>
      <top style="thin">
        <color rgb="FF993399"/>
      </top>
      <bottom style="thin"/>
      <diagonal/>
    </border>
    <border diagonalUp="false" diagonalDown="false">
      <left style="thin"/>
      <right style="thin"/>
      <top style="thin">
        <color rgb="FF993399"/>
      </top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993399"/>
      </left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993399"/>
      </left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>
        <color rgb="FF993399"/>
      </bottom>
      <diagonal/>
    </border>
    <border diagonalUp="false" diagonalDown="false">
      <left style="thin">
        <color rgb="FF993399"/>
      </left>
      <right style="thin"/>
      <top style="thin"/>
      <bottom style="thin">
        <color rgb="FF993399"/>
      </bottom>
      <diagonal/>
    </border>
    <border diagonalUp="false" diagonalDown="false">
      <left style="thin"/>
      <right style="thin"/>
      <top style="thin"/>
      <bottom style="thin">
        <color rgb="FF993399"/>
      </bottom>
      <diagonal/>
    </border>
  </borders>
  <cellStyleXfs count="4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7" fillId="2" borderId="1" applyFont="true" applyBorder="true" applyAlignment="true" applyProtection="false">
      <alignment horizontal="general" vertical="center" textRotation="0" wrapText="false" indent="0" shrinkToFit="false"/>
    </xf>
    <xf numFmtId="164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9" fillId="3" borderId="0" applyFont="true" applyBorder="false" applyAlignment="true" applyProtection="false">
      <alignment horizontal="general" vertical="center" textRotation="0" wrapText="false" indent="0" shrinkToFit="false"/>
    </xf>
    <xf numFmtId="164" fontId="10" fillId="2" borderId="0" applyFont="true" applyBorder="false" applyAlignment="true" applyProtection="false">
      <alignment horizontal="general" vertical="center" textRotation="0" wrapText="false" indent="0" shrinkToFit="false"/>
    </xf>
    <xf numFmtId="164" fontId="11" fillId="4" borderId="0" applyFont="true" applyBorder="false" applyAlignment="true" applyProtection="false">
      <alignment horizontal="general" vertical="center" textRotation="0" wrapText="false" indent="0" shrinkToFit="false"/>
    </xf>
    <xf numFmtId="164" fontId="11" fillId="0" borderId="0" applyFont="true" applyBorder="false" applyAlignment="true" applyProtection="false">
      <alignment horizontal="general" vertical="center" textRotation="0" wrapText="false" indent="0" shrinkToFit="false"/>
    </xf>
    <xf numFmtId="164" fontId="12" fillId="5" borderId="0" applyFont="true" applyBorder="false" applyAlignment="true" applyProtection="false">
      <alignment horizontal="general" vertical="center" textRotation="0" wrapText="false" indent="0" shrinkToFit="false"/>
    </xf>
    <xf numFmtId="164" fontId="13" fillId="0" borderId="0" applyFont="true" applyBorder="false" applyAlignment="true" applyProtection="false">
      <alignment horizontal="general" vertical="center" textRotation="0" wrapText="false" indent="0" shrinkToFit="false"/>
    </xf>
    <xf numFmtId="164" fontId="14" fillId="6" borderId="0" applyFont="true" applyBorder="false" applyAlignment="true" applyProtection="false">
      <alignment horizontal="general" vertical="center" textRotation="0" wrapText="false" indent="0" shrinkToFit="false"/>
    </xf>
    <xf numFmtId="164" fontId="14" fillId="7" borderId="0" applyFont="true" applyBorder="false" applyAlignment="true" applyProtection="false">
      <alignment horizontal="general" vertical="center" textRotation="0" wrapText="false" indent="0" shrinkToFit="false"/>
    </xf>
    <xf numFmtId="164" fontId="13" fillId="8" borderId="0" applyFont="true" applyBorder="false" applyAlignment="true" applyProtection="false">
      <alignment horizontal="general" vertical="center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17" fillId="0" borderId="0" applyFont="true" applyBorder="false" applyAlignment="true" applyProtection="false">
      <alignment horizontal="left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</cellStyleXfs>
  <cellXfs count="7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36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36" applyFont="true" applyBorder="false" applyAlignment="false" applyProtection="fals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9" fillId="11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9" fillId="1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13" borderId="2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9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3" fillId="14" borderId="2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13" borderId="2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13" borderId="0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4" fillId="13" borderId="0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13" borderId="2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6" fillId="13" borderId="2" xfId="3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1" fillId="1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5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1" fillId="13" borderId="0" xfId="3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7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8" fillId="1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1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79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19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9" fontId="19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1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9" fontId="19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3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Lien hypertexte" xfId="36" builtinId="53" customBuiltin="true"/>
    <cellStyle name="Normal 2" xfId="37" builtinId="53" customBuiltin="true"/>
    <cellStyle name="Table dynamique - Champ" xfId="38" builtinId="53" customBuiltin="true"/>
    <cellStyle name="Table dynamique - Coin" xfId="39" builtinId="53" customBuiltin="true"/>
    <cellStyle name="Table dynamique - Valeur" xfId="40" builtinId="53" customBuiltin="true"/>
    <cellStyle name="Table dynamique - Catégorie" xfId="41" builtinId="53" customBuiltin="true"/>
    <cellStyle name="Table dynamique - Titre" xfId="42" builtinId="53" customBuiltin="true"/>
    <cellStyle name="Table dynamique - Résultat" xfId="43" builtinId="53" customBuiltin="true"/>
  </cellStyles>
  <dxfs count="16"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  <dxf>
      <font>
        <name val="Calibri"/>
        <family val="0"/>
      </font>
      <fill>
        <patternFill>
          <bgColor rgb="FFD7E4B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D60093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99"/>
      <rgbColor rgb="FFFFFFCC"/>
      <rgbColor rgb="FFDBEEF4"/>
      <rgbColor rgb="FF660066"/>
      <rgbColor rgb="FFFF8080"/>
      <rgbColor rgb="FF0066CC"/>
      <rgbColor rgb="FFB7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CFFCC"/>
      <rgbColor rgb="FFD7E4BD"/>
      <rgbColor rgb="FF8EB4E2"/>
      <rgbColor rgb="FFFFCCFF"/>
      <rgbColor rgb="FFCC99FF"/>
      <rgbColor rgb="FFFFCCCC"/>
      <rgbColor rgb="FF3366FF"/>
      <rgbColor rgb="FF33CCCC"/>
      <rgbColor rgb="FF99CC00"/>
      <rgbColor rgb="FFFFCC00"/>
      <rgbColor rgb="FFF79544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8.xml.rels><?xml version="1.0" encoding="UTF-8"?>
<Relationships xmlns="http://schemas.openxmlformats.org/package/2006/relationships"><Relationship Id="rId1" Type="http://schemas.openxmlformats.org/officeDocument/2006/relationships/comments" Target="../comments28.xml"/><Relationship Id="rId2" Type="http://schemas.openxmlformats.org/officeDocument/2006/relationships/hyperlink" Target="http://www.lavenir.net/cnt/dmf20170612_01017355/les-sentiers-du-laerbeek-a-ganshoren-9-61-km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S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3" activeCellId="0" sqref="B33"/>
    </sheetView>
  </sheetViews>
  <sheetFormatPr defaultRowHeight="13.8" zeroHeight="false" outlineLevelRow="0" outlineLevelCol="1"/>
  <cols>
    <col collapsed="false" customWidth="true" hidden="true" outlineLevel="1" max="1" min="1" style="0" width="27.11"/>
    <col collapsed="false" customWidth="true" hidden="true" outlineLevel="1" max="2" min="2" style="0" width="14.32"/>
    <col collapsed="false" customWidth="true" hidden="false" outlineLevel="0" max="3" min="3" style="0" width="10.4"/>
    <col collapsed="false" customWidth="true" hidden="false" outlineLevel="0" max="4" min="4" style="0" width="8.33"/>
    <col collapsed="false" customWidth="true" hidden="false" outlineLevel="0" max="5" min="5" style="0" width="10.81"/>
    <col collapsed="false" customWidth="true" hidden="false" outlineLevel="0" max="6" min="6" style="1" width="6.99"/>
    <col collapsed="false" customWidth="true" hidden="false" outlineLevel="0" max="7" min="7" style="1" width="7.1"/>
    <col collapsed="false" customWidth="true" hidden="true" outlineLevel="1" max="8" min="8" style="1" width="5.96"/>
    <col collapsed="false" customWidth="true" hidden="true" outlineLevel="1" max="9" min="9" style="0" width="5.85"/>
    <col collapsed="false" customWidth="true" hidden="true" outlineLevel="1" max="10" min="10" style="0" width="5.77"/>
    <col collapsed="false" customWidth="true" hidden="true" outlineLevel="1" max="16" min="11" style="0" width="5.85"/>
    <col collapsed="false" customWidth="true" hidden="false" outlineLevel="0" max="17" min="17" style="2" width="9.14"/>
    <col collapsed="false" customWidth="true" hidden="false" outlineLevel="0" max="18" min="18" style="0" width="5.85"/>
    <col collapsed="false" customWidth="true" hidden="false" outlineLevel="0" max="19" min="19" style="0" width="6.79"/>
    <col collapsed="false" customWidth="true" hidden="false" outlineLevel="0" max="27" min="20" style="0" width="5.85"/>
    <col collapsed="false" customWidth="true" hidden="false" outlineLevel="0" max="28" min="28" style="0" width="6.27"/>
    <col collapsed="false" customWidth="true" hidden="false" outlineLevel="0" max="29" min="29" style="0" width="7.3"/>
    <col collapsed="false" customWidth="true" hidden="false" outlineLevel="0" max="32" min="30" style="0" width="5.85"/>
    <col collapsed="false" customWidth="true" hidden="false" outlineLevel="0" max="33" min="33" style="0" width="6.27"/>
    <col collapsed="false" customWidth="true" hidden="false" outlineLevel="0" max="34" min="34" style="0" width="5.85"/>
    <col collapsed="false" customWidth="true" hidden="false" outlineLevel="0" max="36" min="35" style="0" width="6.27"/>
    <col collapsed="false" customWidth="true" hidden="false" outlineLevel="0" max="37" min="37" style="0" width="5.85"/>
    <col collapsed="false" customWidth="true" hidden="false" outlineLevel="0" max="38" min="38" style="0" width="6.89"/>
    <col collapsed="false" customWidth="true" hidden="false" outlineLevel="0" max="39" min="39" style="0" width="5.85"/>
    <col collapsed="false" customWidth="true" hidden="false" outlineLevel="0" max="40" min="40" style="0" width="6.27"/>
    <col collapsed="false" customWidth="true" hidden="false" outlineLevel="0" max="43" min="41" style="0" width="5.85"/>
    <col collapsed="false" customWidth="true" hidden="false" outlineLevel="0" max="44" min="44" style="0" width="6.27"/>
    <col collapsed="false" customWidth="true" hidden="false" outlineLevel="0" max="45" min="45" style="0" width="5.85"/>
    <col collapsed="false" customWidth="true" hidden="false" outlineLevel="0" max="46" min="46" style="0" width="6.58"/>
    <col collapsed="false" customWidth="true" hidden="false" outlineLevel="0" max="47" min="47" style="0" width="5.85"/>
    <col collapsed="false" customWidth="true" hidden="false" outlineLevel="0" max="48" min="48" style="0" width="5.34"/>
    <col collapsed="false" customWidth="true" hidden="false" outlineLevel="0" max="49" min="49" style="0" width="5.85"/>
    <col collapsed="false" customWidth="true" hidden="false" outlineLevel="0" max="50" min="50" style="0" width="6.68"/>
    <col collapsed="false" customWidth="true" hidden="false" outlineLevel="0" max="51" min="51" style="0" width="4.83"/>
    <col collapsed="false" customWidth="true" hidden="false" outlineLevel="0" max="54" min="52" style="0" width="5.85"/>
    <col collapsed="false" customWidth="true" hidden="false" outlineLevel="0" max="55" min="55" style="0" width="6.38"/>
    <col collapsed="false" customWidth="true" hidden="false" outlineLevel="0" max="57" min="56" style="0" width="5.85"/>
    <col collapsed="false" customWidth="true" hidden="false" outlineLevel="0" max="58" min="58" style="0" width="5.34"/>
    <col collapsed="false" customWidth="true" hidden="false" outlineLevel="0" max="63" min="59" style="0" width="5.85"/>
    <col collapsed="false" customWidth="true" hidden="false" outlineLevel="0" max="64" min="64" style="0" width="6.68"/>
    <col collapsed="false" customWidth="true" hidden="false" outlineLevel="0" max="1025" min="65" style="0" width="9.14"/>
  </cols>
  <sheetData>
    <row r="1" customFormat="false" ht="13.8" hidden="false" customHeight="false" outlineLevel="0" collapsed="false">
      <c r="B1" s="3"/>
      <c r="C1" s="3"/>
      <c r="D1" s="3"/>
      <c r="E1" s="1" t="s">
        <v>0</v>
      </c>
      <c r="I1" s="4" t="n">
        <v>8</v>
      </c>
      <c r="J1" s="4" t="s">
        <v>1</v>
      </c>
      <c r="K1" s="4"/>
      <c r="L1" s="4"/>
      <c r="M1" s="4"/>
      <c r="N1" s="4"/>
      <c r="O1" s="4"/>
      <c r="P1" s="4"/>
      <c r="T1" s="5" t="s">
        <v>2</v>
      </c>
      <c r="U1" s="6" t="s">
        <v>3</v>
      </c>
      <c r="V1" s="6" t="s">
        <v>4</v>
      </c>
      <c r="W1" s="6" t="s">
        <v>5</v>
      </c>
      <c r="X1" s="6" t="s">
        <v>6</v>
      </c>
      <c r="Y1" s="6" t="s">
        <v>7</v>
      </c>
      <c r="Z1" s="6" t="s">
        <v>8</v>
      </c>
      <c r="AA1" s="6" t="s">
        <v>9</v>
      </c>
      <c r="AB1" s="6" t="s">
        <v>10</v>
      </c>
      <c r="AC1" s="6" t="s">
        <v>11</v>
      </c>
      <c r="AD1" s="7" t="s">
        <v>12</v>
      </c>
      <c r="AE1" s="7" t="s">
        <v>13</v>
      </c>
      <c r="AF1" s="7" t="s">
        <v>14</v>
      </c>
      <c r="AG1" s="7" t="s">
        <v>15</v>
      </c>
      <c r="AH1" s="7" t="s">
        <v>16</v>
      </c>
      <c r="AI1" s="7" t="s">
        <v>17</v>
      </c>
      <c r="AJ1" s="7" t="s">
        <v>18</v>
      </c>
      <c r="AK1" s="7" t="s">
        <v>19</v>
      </c>
      <c r="AL1" s="7" t="s">
        <v>20</v>
      </c>
      <c r="AM1" s="7" t="s">
        <v>21</v>
      </c>
      <c r="AN1" s="7" t="s">
        <v>22</v>
      </c>
      <c r="AO1" s="7" t="s">
        <v>23</v>
      </c>
      <c r="AP1" s="7" t="s">
        <v>24</v>
      </c>
      <c r="AQ1" s="7" t="s">
        <v>25</v>
      </c>
      <c r="AR1" s="7" t="s">
        <v>26</v>
      </c>
      <c r="AS1" s="7" t="s">
        <v>27</v>
      </c>
      <c r="AT1" s="7" t="s">
        <v>28</v>
      </c>
      <c r="AU1" s="7" t="s">
        <v>29</v>
      </c>
      <c r="AV1" s="7" t="s">
        <v>30</v>
      </c>
      <c r="AW1" s="7" t="s">
        <v>31</v>
      </c>
      <c r="AX1" s="7" t="s">
        <v>32</v>
      </c>
      <c r="AY1" s="0" t="s">
        <v>33</v>
      </c>
      <c r="AZ1" s="0" t="s">
        <v>34</v>
      </c>
      <c r="BA1" s="7" t="s">
        <v>35</v>
      </c>
      <c r="BB1" s="7" t="s">
        <v>36</v>
      </c>
      <c r="BC1" s="7" t="s">
        <v>37</v>
      </c>
      <c r="BD1" s="7" t="s">
        <v>38</v>
      </c>
      <c r="BE1" s="7" t="s">
        <v>39</v>
      </c>
      <c r="BF1" s="0" t="s">
        <v>40</v>
      </c>
      <c r="BG1" s="0" t="s">
        <v>41</v>
      </c>
      <c r="BH1" s="7" t="s">
        <v>42</v>
      </c>
      <c r="BI1" s="7" t="s">
        <v>43</v>
      </c>
      <c r="BJ1" s="7" t="s">
        <v>44</v>
      </c>
      <c r="BK1" s="8" t="s">
        <v>45</v>
      </c>
      <c r="BL1" s="8" t="s">
        <v>46</v>
      </c>
    </row>
    <row r="2" customFormat="false" ht="13.8" hidden="false" customHeight="false" outlineLevel="0" collapsed="false">
      <c r="A2" s="9" t="s">
        <v>47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  <c r="H2" s="1" t="s">
        <v>54</v>
      </c>
      <c r="I2" s="4" t="n">
        <v>1</v>
      </c>
      <c r="J2" s="4" t="n">
        <v>2</v>
      </c>
      <c r="K2" s="4" t="n">
        <v>3</v>
      </c>
      <c r="L2" s="4" t="n">
        <v>4</v>
      </c>
      <c r="M2" s="4" t="n">
        <v>5</v>
      </c>
      <c r="N2" s="4" t="n">
        <v>6</v>
      </c>
      <c r="O2" s="4" t="n">
        <v>7</v>
      </c>
      <c r="P2" s="4" t="n">
        <v>8</v>
      </c>
      <c r="R2" s="7" t="s">
        <v>55</v>
      </c>
      <c r="S2" s="7" t="s">
        <v>56</v>
      </c>
      <c r="T2" s="10" t="n">
        <v>42763</v>
      </c>
      <c r="U2" s="10" t="n">
        <v>42784</v>
      </c>
      <c r="V2" s="11" t="n">
        <v>42791</v>
      </c>
      <c r="W2" s="11" t="n">
        <v>42791</v>
      </c>
      <c r="X2" s="12" t="n">
        <v>42805</v>
      </c>
      <c r="Y2" s="12" t="n">
        <v>42805</v>
      </c>
      <c r="Z2" s="11" t="n">
        <v>42812</v>
      </c>
      <c r="AA2" s="11" t="n">
        <v>42812</v>
      </c>
      <c r="AB2" s="11" t="n">
        <v>42812</v>
      </c>
      <c r="AC2" s="11" t="n">
        <v>42812</v>
      </c>
      <c r="AD2" s="12" t="n">
        <v>42819</v>
      </c>
      <c r="AE2" s="12" t="n">
        <v>42819</v>
      </c>
      <c r="AF2" s="10" t="n">
        <v>42826</v>
      </c>
      <c r="AG2" s="10" t="n">
        <v>42826</v>
      </c>
      <c r="AH2" s="10" t="n">
        <v>42847</v>
      </c>
      <c r="AI2" s="10" t="n">
        <v>42847</v>
      </c>
      <c r="AJ2" s="10" t="n">
        <v>42847</v>
      </c>
      <c r="AK2" s="10" t="n">
        <v>42855</v>
      </c>
      <c r="AL2" s="10" t="n">
        <v>42855</v>
      </c>
      <c r="AM2" s="10" t="n">
        <v>42860</v>
      </c>
      <c r="AN2" s="10" t="n">
        <v>42860</v>
      </c>
      <c r="AO2" s="10" t="n">
        <v>42880</v>
      </c>
      <c r="AP2" s="10" t="n">
        <v>42883</v>
      </c>
      <c r="AQ2" s="10" t="n">
        <v>42889</v>
      </c>
      <c r="AR2" s="10" t="n">
        <v>42889</v>
      </c>
      <c r="AS2" s="10" t="n">
        <v>42896</v>
      </c>
      <c r="AT2" s="10" t="n">
        <v>42896</v>
      </c>
      <c r="AU2" s="10" t="n">
        <v>42903</v>
      </c>
      <c r="AV2" s="10" t="n">
        <v>42917</v>
      </c>
      <c r="AW2" s="10" t="n">
        <v>42925</v>
      </c>
      <c r="AX2" s="10" t="n">
        <v>42925</v>
      </c>
      <c r="AY2" s="10" t="n">
        <v>42953</v>
      </c>
      <c r="AZ2" s="10" t="n">
        <v>42960</v>
      </c>
      <c r="BA2" s="10" t="n">
        <v>42966</v>
      </c>
      <c r="BB2" s="10" t="n">
        <v>42974</v>
      </c>
      <c r="BC2" s="10" t="n">
        <v>42974</v>
      </c>
      <c r="BD2" s="10" t="n">
        <v>42980</v>
      </c>
      <c r="BE2" s="10" t="n">
        <v>42980</v>
      </c>
      <c r="BF2" s="10" t="n">
        <v>42987</v>
      </c>
      <c r="BG2" s="10" t="n">
        <v>42988</v>
      </c>
      <c r="BH2" s="10" t="n">
        <v>42996</v>
      </c>
      <c r="BI2" s="10" t="n">
        <v>42996</v>
      </c>
      <c r="BJ2" s="10" t="n">
        <v>42996</v>
      </c>
      <c r="BK2" s="10" t="n">
        <v>43002</v>
      </c>
      <c r="BL2" s="10" t="n">
        <v>43002</v>
      </c>
      <c r="BM2" s="10"/>
      <c r="BN2" s="10"/>
      <c r="BO2" s="10"/>
      <c r="BP2" s="10"/>
      <c r="BQ2" s="10"/>
      <c r="BR2" s="10"/>
      <c r="BS2" s="10"/>
    </row>
    <row r="3" customFormat="false" ht="13.8" hidden="false" customHeight="false" outlineLevel="0" collapsed="false">
      <c r="A3" s="0" t="str">
        <f aca="false">UPPER(B3)&amp;UPPER(C3)</f>
        <v>VERMEEREDIDIER</v>
      </c>
      <c r="B3" s="13" t="s">
        <v>57</v>
      </c>
      <c r="C3" s="13" t="s">
        <v>58</v>
      </c>
      <c r="D3" s="13" t="str">
        <f aca="false">VLOOKUP(A3,Noms!A:H,8,0)</f>
        <v>Vétérans 1</v>
      </c>
      <c r="E3" s="0" t="n">
        <f aca="false">COUNTIF(I3:P3,"&gt;0")</f>
        <v>8</v>
      </c>
      <c r="F3" s="14" t="n">
        <f aca="false">SUM(I3:P3)</f>
        <v>757.49</v>
      </c>
      <c r="G3" s="14"/>
      <c r="H3" s="14" t="n">
        <f aca="false">IF(E3&gt;0,F3/E3,"")</f>
        <v>94.68625</v>
      </c>
      <c r="I3" s="15" t="n">
        <f aca="false">IFERROR(LARGE($R3:$CA3,1),"")</f>
        <v>97.93</v>
      </c>
      <c r="J3" s="16" t="n">
        <f aca="false">IFERROR(LARGE($R3:$CA3,2),"")</f>
        <v>95.29</v>
      </c>
      <c r="K3" s="16" t="n">
        <f aca="false">IFERROR(LARGE($R3:$CA3,3),"")</f>
        <v>95.15</v>
      </c>
      <c r="L3" s="16" t="n">
        <f aca="false">IFERROR(LARGE($R3:$CA3,4),"")</f>
        <v>94.94</v>
      </c>
      <c r="M3" s="16" t="n">
        <f aca="false">IFERROR(LARGE($R3:$CA3,5),"")</f>
        <v>93.87</v>
      </c>
      <c r="N3" s="16" t="n">
        <f aca="false">IFERROR(LARGE($R3:$CA3,6),"")</f>
        <v>93.8</v>
      </c>
      <c r="O3" s="16" t="n">
        <f aca="false">IFERROR(LARGE($R3:$CA3,7),"")</f>
        <v>93.38</v>
      </c>
      <c r="P3" s="16" t="n">
        <f aca="false">IFERROR(LARGE($R3:$CA3,8),"")</f>
        <v>93.13</v>
      </c>
      <c r="R3" s="17" t="n">
        <f aca="false">IFERROR(VLOOKUP(A3,Libre!A:D,4,0)," ")</f>
        <v>93.38</v>
      </c>
      <c r="S3" s="17" t="str">
        <f aca="false">IFERROR(VLOOKUP(A3,LibreBW!A:D,4,0)," ")</f>
        <v> </v>
      </c>
      <c r="T3" s="17" t="n">
        <f aca="false">IFERROR(VLOOKUP(A3,'01-NIV'!A:F,6,0),"")</f>
        <v>93.8</v>
      </c>
      <c r="U3" s="17" t="n">
        <f aca="false">IFERROR(VLOOKUP(A3,'02-HUL'!A:F,6,0),"")</f>
        <v>95.29</v>
      </c>
      <c r="V3" s="17" t="str">
        <f aca="false">IFERROR(VLOOKUP(A3,'03-LIL'!M:R,6,0),"")</f>
        <v/>
      </c>
      <c r="W3" s="17" t="n">
        <f aca="false">IFERROR(VLOOKUP(A3,'03-LIL'!A:F,6,0),"")</f>
        <v>93.87</v>
      </c>
      <c r="X3" s="17" t="str">
        <f aca="false">IFERROR(VLOOKUP(A3,'04-CHA'!M:R,6,0),"")</f>
        <v/>
      </c>
      <c r="Y3" s="17" t="n">
        <f aca="false">IFERROR(VLOOKUP(A3,'04-CHA'!A:F,6,0),"")</f>
        <v>93.13</v>
      </c>
      <c r="Z3" s="17" t="str">
        <f aca="false">IFERROR(VLOOKUP(A3,'05-WAT'!M:R,6,0),"")</f>
        <v/>
      </c>
      <c r="AA3" s="17" t="n">
        <f aca="false">IFERROR(VLOOKUP(A3,'05-WAT'!A:F,6,0),"")</f>
        <v>94.94</v>
      </c>
      <c r="AB3" s="17" t="str">
        <f aca="false">IFERROR(VLOOKUP(A3,'05-DWO'!M:R,6,0),"")</f>
        <v/>
      </c>
      <c r="AC3" s="17" t="str">
        <f aca="false">IFERROR(VLOOKUP(A3,'05-DWO'!A:F,6,0),"")</f>
        <v/>
      </c>
      <c r="AD3" s="17" t="str">
        <f aca="false">IFERROR(VLOOKUP(A3,'06-VIE'!M:R,6,0),"")</f>
        <v/>
      </c>
      <c r="AE3" s="17" t="n">
        <f aca="false">IFERROR(VLOOKUP(A3,'06-VIE'!A:F,6,0),"")</f>
        <v>95.15</v>
      </c>
      <c r="AF3" s="17" t="str">
        <f aca="false">IFERROR(VLOOKUP(A3,'07-MLL'!M:R,6,0),"")</f>
        <v/>
      </c>
      <c r="AG3" s="17" t="n">
        <f aca="false">IFERROR(VLOOKUP(A3,'07-MLL'!A:F,6,0),"")</f>
        <v>89.46</v>
      </c>
      <c r="AH3" s="17" t="str">
        <f aca="false">IFERROR(VLOOKUP(A3,'08-ESS14-7'!M:R,6,0),"")</f>
        <v/>
      </c>
      <c r="AI3" s="17" t="n">
        <f aca="false">IFERROR(VLOOKUP(A3,'08-ESS14-7'!A:F,6,0),"")</f>
        <v>12.41</v>
      </c>
      <c r="AJ3" s="17" t="str">
        <f aca="false">IFERROR(VLOOKUP(A3,'08-ESS21'!A:F,6,0),"")</f>
        <v/>
      </c>
      <c r="AK3" s="17" t="str">
        <f aca="false">IFERROR(VLOOKUP(A3,'09-WAU'!M:R,6,0),"")</f>
        <v/>
      </c>
      <c r="AL3" s="17" t="n">
        <f aca="false">IFERROR(VLOOKUP(A3,'09-WAU'!A:F,6,0),"")</f>
        <v>87.24</v>
      </c>
      <c r="AM3" s="17" t="str">
        <f aca="false">IFERROR(VLOOKUP(A3,'10-ECA'!M:R,6,0),"")</f>
        <v/>
      </c>
      <c r="AN3" s="17" t="n">
        <f aca="false">IFERROR(VLOOKUP(A3,'10-ECA'!A:F,6,0),"")</f>
        <v>92.23</v>
      </c>
      <c r="AO3" s="17" t="n">
        <f aca="false">IFERROR(VLOOKUP(A3,'11-BIE'!A:F,6,0),"")</f>
        <v>47.45</v>
      </c>
      <c r="AP3" s="17" t="n">
        <f aca="false">IFERROR(VLOOKUP(A3,'12-BXL'!A:F,6,0),"")</f>
        <v>97.93</v>
      </c>
      <c r="AQ3" s="17" t="str">
        <f aca="false">IFERROR(VLOOKUP(A3,'13-CER'!M:R,6,0),"")</f>
        <v/>
      </c>
      <c r="AR3" s="17" t="str">
        <f aca="false">IFERROR(VLOOKUP(A3,'13-CER'!A:F,6,0),"")</f>
        <v/>
      </c>
      <c r="AS3" s="17" t="str">
        <f aca="false">IFERROR(VLOOKUP(A3,'14-OGY'!M:R,6,0),"")</f>
        <v/>
      </c>
      <c r="AT3" s="17" t="str">
        <f aca="false">IFERROR(VLOOKUP(A3,'14-OGY'!A:F,6,0),"")</f>
        <v/>
      </c>
      <c r="AU3" s="17" t="n">
        <f aca="false">IFERROR(VLOOKUP(A3,'15-BAI'!A:F,6,0),"")</f>
        <v>89.93</v>
      </c>
      <c r="AV3" s="17" t="n">
        <f aca="false">IFERROR(VLOOKUP(A3,'16-HERB'!A:F,6,0),"")</f>
        <v>0</v>
      </c>
      <c r="AW3" s="17" t="str">
        <f aca="false">IFERROR(VLOOKUP(A3,'17-LOM'!M:R,6,0),"")</f>
        <v/>
      </c>
      <c r="AX3" s="17" t="str">
        <f aca="false">IFERROR(VLOOKUP(A3,'17-LOM'!A:F,6,0),"")</f>
        <v/>
      </c>
      <c r="AY3" s="17"/>
      <c r="AZ3" s="17"/>
      <c r="BA3" s="17" t="str">
        <f aca="false">IFERROR(VLOOKUP(A3,'20-NIL'!A:F,6,0),"")</f>
        <v/>
      </c>
      <c r="BB3" s="17" t="str">
        <f aca="false">IFERROR(VLOOKUP(A3,'21-OET'!M:R,6,0),"")</f>
        <v/>
      </c>
      <c r="BC3" s="17" t="str">
        <f aca="false">IFERROR(VLOOKUP(A3,'21-OET'!A:F,6,0),"")</f>
        <v/>
      </c>
      <c r="BD3" s="17" t="str">
        <f aca="false">IFERROR(VLOOKUP(A3,'22-SAI'!M:R,6,0),"")</f>
        <v/>
      </c>
      <c r="BE3" s="17" t="str">
        <f aca="false">IFERROR(VLOOKUP(A3,'22-SAI'!A:F,6,0),"")</f>
        <v/>
      </c>
      <c r="BF3" s="17"/>
      <c r="BG3" s="17"/>
      <c r="BH3" s="17" t="str">
        <f aca="false">IFERROR(VLOOKUP(A3,'23-NIV12_5'!M:R,6,0),"")</f>
        <v/>
      </c>
      <c r="BI3" s="17" t="str">
        <f aca="false">IFERROR(VLOOKUP(A3,'23-NIV12_5'!A:F,6,0),"")</f>
        <v/>
      </c>
      <c r="BJ3" s="17" t="str">
        <f aca="false">IFERROR(VLOOKUP(A3,'23-NIV21'!A:F,6,0),"")</f>
        <v/>
      </c>
      <c r="BK3" s="17" t="str">
        <f aca="false">IFERROR(VLOOKUP(A3,'24-HOR'!M:R,6,0),"")</f>
        <v/>
      </c>
      <c r="BL3" s="17" t="str">
        <f aca="false">IFERROR(VLOOKUP(A3,'24-HOR'!A:F,6,0),"")</f>
        <v/>
      </c>
      <c r="BN3" s="18" t="str">
        <f aca="false">IF(ISNUMBER(LARGE($R3:$xfd3,I$2)),LARGE($R3:$xfd3,I$2),"")</f>
        <v/>
      </c>
    </row>
    <row r="4" customFormat="false" ht="13.8" hidden="false" customHeight="false" outlineLevel="0" collapsed="false">
      <c r="A4" s="0" t="str">
        <f aca="false">UPPER(B4)&amp;UPPER(C4)</f>
        <v>DE CONINCKBENOÎT</v>
      </c>
      <c r="B4" s="13" t="s">
        <v>59</v>
      </c>
      <c r="C4" s="13" t="s">
        <v>60</v>
      </c>
      <c r="D4" s="13" t="str">
        <f aca="false">VLOOKUP(A4,Noms!A:H,8,0)</f>
        <v>Vétérans 1</v>
      </c>
      <c r="E4" s="0" t="n">
        <f aca="false">COUNTIF(I4:P4,"&gt;0")</f>
        <v>8</v>
      </c>
      <c r="F4" s="14" t="n">
        <f aca="false">SUM(I4:P4)</f>
        <v>742.96</v>
      </c>
      <c r="G4" s="14" t="n">
        <f aca="false">+F3-F4</f>
        <v>14.53</v>
      </c>
      <c r="H4" s="14" t="n">
        <f aca="false">IF(E4&gt;0,F4/E4,"")</f>
        <v>92.87</v>
      </c>
      <c r="I4" s="15" t="n">
        <f aca="false">IFERROR(LARGE($R4:$CA4,1),"")</f>
        <v>97.69</v>
      </c>
      <c r="J4" s="16" t="n">
        <f aca="false">IFERROR(LARGE($R4:$CA4,2),"")</f>
        <v>95.7</v>
      </c>
      <c r="K4" s="16" t="n">
        <f aca="false">IFERROR(LARGE($R4:$CA4,3),"")</f>
        <v>94.78</v>
      </c>
      <c r="L4" s="16" t="n">
        <f aca="false">IFERROR(LARGE($R4:$CA4,4),"")</f>
        <v>94.28</v>
      </c>
      <c r="M4" s="16" t="n">
        <f aca="false">IFERROR(LARGE($R4:$CA4,5),"")</f>
        <v>93.52</v>
      </c>
      <c r="N4" s="16" t="n">
        <f aca="false">IFERROR(LARGE($R4:$CA4,6),"")</f>
        <v>91.54</v>
      </c>
      <c r="O4" s="16" t="n">
        <f aca="false">IFERROR(LARGE($R4:$CA4,7),"")</f>
        <v>90.22</v>
      </c>
      <c r="P4" s="16" t="n">
        <f aca="false">IFERROR(LARGE($R4:$CA4,8),"")</f>
        <v>85.23</v>
      </c>
      <c r="R4" s="17" t="n">
        <f aca="false">IFERROR(VLOOKUP(A4,Libre!A:D,4,0)," ")</f>
        <v>90.22</v>
      </c>
      <c r="S4" s="17" t="n">
        <f aca="false">IFERROR(VLOOKUP(A4,LibreBW!A:D,4,0)," ")</f>
        <v>94.78</v>
      </c>
      <c r="T4" s="17" t="n">
        <f aca="false">IFERROR(VLOOKUP(A4,'01-NIV'!A:F,6,0),"")</f>
        <v>93.52</v>
      </c>
      <c r="U4" s="17" t="n">
        <f aca="false">IFERROR(VLOOKUP(A4,'02-HUL'!A:F,6,0),"")</f>
        <v>83.72</v>
      </c>
      <c r="V4" s="17" t="str">
        <f aca="false">IFERROR(VLOOKUP(A4,'03-LIL'!M:R,6,0),"")</f>
        <v/>
      </c>
      <c r="W4" s="17" t="str">
        <f aca="false">IFERROR(VLOOKUP(A4,'03-LIL'!A:F,6,0),"")</f>
        <v/>
      </c>
      <c r="X4" s="17" t="str">
        <f aca="false">IFERROR(VLOOKUP(A4,'04-CHA'!M:R,6,0),"")</f>
        <v/>
      </c>
      <c r="Y4" s="17" t="str">
        <f aca="false">IFERROR(VLOOKUP(A4,'04-CHA'!A:F,6,0),"")</f>
        <v/>
      </c>
      <c r="Z4" s="17" t="str">
        <f aca="false">IFERROR(VLOOKUP(A4,'05-WAT'!M:R,6,0),"")</f>
        <v/>
      </c>
      <c r="AA4" s="17" t="str">
        <f aca="false">IFERROR(VLOOKUP(A4,'05-WAT'!A:F,6,0),"")</f>
        <v/>
      </c>
      <c r="AB4" s="17" t="n">
        <f aca="false">IFERROR(VLOOKUP(A4,'05-DWO'!M:R,6,0),"")</f>
        <v>65.15</v>
      </c>
      <c r="AC4" s="17" t="n">
        <f aca="false">IFERROR(VLOOKUP(A4,'05-DWO'!A:F,6,0),"")</f>
        <v>73.82</v>
      </c>
      <c r="AD4" s="17" t="str">
        <f aca="false">IFERROR(VLOOKUP(A4,'06-VIE'!M:R,6,0),"")</f>
        <v/>
      </c>
      <c r="AE4" s="17" t="str">
        <f aca="false">IFERROR(VLOOKUP(A4,'06-VIE'!A:F,6,0),"")</f>
        <v/>
      </c>
      <c r="AF4" s="17" t="str">
        <f aca="false">IFERROR(VLOOKUP(A4,'07-MLL'!M:R,6,0),"")</f>
        <v/>
      </c>
      <c r="AG4" s="17" t="str">
        <f aca="false">IFERROR(VLOOKUP(A4,'07-MLL'!A:F,6,0),"")</f>
        <v/>
      </c>
      <c r="AH4" s="17" t="str">
        <f aca="false">IFERROR(VLOOKUP(A4,'08-ESS14-7'!M:R,6,0),"")</f>
        <v/>
      </c>
      <c r="AI4" s="17" t="str">
        <f aca="false">IFERROR(VLOOKUP(A4,'08-ESS14-7'!A:F,6,0),"")</f>
        <v/>
      </c>
      <c r="AJ4" s="17" t="str">
        <f aca="false">IFERROR(VLOOKUP(A4,'08-ESS21'!A:F,6,0),"")</f>
        <v/>
      </c>
      <c r="AK4" s="17" t="str">
        <f aca="false">IFERROR(VLOOKUP(A4,'09-WAU'!M:R,6,0),"")</f>
        <v/>
      </c>
      <c r="AL4" s="17" t="n">
        <f aca="false">IFERROR(VLOOKUP(A4,'09-WAU'!A:F,6,0),"")</f>
        <v>94.28</v>
      </c>
      <c r="AM4" s="17" t="str">
        <f aca="false">IFERROR(VLOOKUP(A4,'10-ECA'!M:R,6,0),"")</f>
        <v/>
      </c>
      <c r="AN4" s="17" t="str">
        <f aca="false">IFERROR(VLOOKUP(A4,'10-ECA'!A:F,6,0),"")</f>
        <v/>
      </c>
      <c r="AO4" s="17" t="str">
        <f aca="false">IFERROR(VLOOKUP(A4,'11-BIE'!A:F,6,0),"")</f>
        <v/>
      </c>
      <c r="AP4" s="17" t="str">
        <f aca="false">IFERROR(VLOOKUP(A4,'12-BXL'!A:F,6,0),"")</f>
        <v/>
      </c>
      <c r="AQ4" s="17" t="str">
        <f aca="false">IFERROR(VLOOKUP(A4,'13-CER'!M:R,6,0),"")</f>
        <v/>
      </c>
      <c r="AR4" s="17" t="n">
        <f aca="false">IFERROR(VLOOKUP(A4,'13-CER'!A:F,6,0),"")</f>
        <v>95.7</v>
      </c>
      <c r="AS4" s="17" t="str">
        <f aca="false">IFERROR(VLOOKUP(A4,'14-OGY'!M:R,6,0),"")</f>
        <v/>
      </c>
      <c r="AT4" s="17" t="str">
        <f aca="false">IFERROR(VLOOKUP(A4,'14-OGY'!A:F,6,0),"")</f>
        <v/>
      </c>
      <c r="AU4" s="17" t="n">
        <f aca="false">IFERROR(VLOOKUP(A4,'15-BAI'!A:F,6,0),"")</f>
        <v>85.23</v>
      </c>
      <c r="AV4" s="17" t="n">
        <f aca="false">IFERROR(VLOOKUP(A4,'16-HERB'!A:F,6,0),"")</f>
        <v>0</v>
      </c>
      <c r="AW4" s="17" t="str">
        <f aca="false">IFERROR(VLOOKUP(A4,'17-LOM'!M:R,6,0),"")</f>
        <v/>
      </c>
      <c r="AX4" s="17" t="str">
        <f aca="false">IFERROR(VLOOKUP(A4,'17-LOM'!A:F,6,0),"")</f>
        <v/>
      </c>
      <c r="AY4" s="17"/>
      <c r="AZ4" s="17"/>
      <c r="BA4" s="17" t="n">
        <f aca="false">IFERROR(VLOOKUP(A4,'20-NIL'!A:F,6,0),"")</f>
        <v>91.54</v>
      </c>
      <c r="BB4" s="17" t="str">
        <f aca="false">IFERROR(VLOOKUP(A4,'21-OET'!M:R,6,0),"")</f>
        <v/>
      </c>
      <c r="BC4" s="17" t="str">
        <f aca="false">IFERROR(VLOOKUP(A4,'21-OET'!A:F,6,0),"")</f>
        <v/>
      </c>
      <c r="BD4" s="17" t="str">
        <f aca="false">IFERROR(VLOOKUP(A4,'22-SAI'!M:R,6,0),"")</f>
        <v/>
      </c>
      <c r="BE4" s="17" t="n">
        <f aca="false">IFERROR(VLOOKUP(A4,'22-SAI'!A:F,6,0),"")</f>
        <v>26</v>
      </c>
      <c r="BF4" s="17"/>
      <c r="BG4" s="17"/>
      <c r="BH4" s="17" t="str">
        <f aca="false">IFERROR(VLOOKUP(A4,'23-NIV12_5'!M:R,6,0),"")</f>
        <v/>
      </c>
      <c r="BI4" s="17" t="str">
        <f aca="false">IFERROR(VLOOKUP(A4,'23-NIV12_5'!A:F,6,0),"")</f>
        <v/>
      </c>
      <c r="BJ4" s="17" t="str">
        <f aca="false">IFERROR(VLOOKUP(A4,'23-NIV21'!A:F,6,0),"")</f>
        <v/>
      </c>
      <c r="BK4" s="17" t="str">
        <f aca="false">IFERROR(VLOOKUP(A4,'24-HOR'!M:R,6,0),"")</f>
        <v/>
      </c>
      <c r="BL4" s="17" t="n">
        <f aca="false">IFERROR(VLOOKUP(A4,'24-HOR'!A:F,6,0),"")</f>
        <v>97.69</v>
      </c>
      <c r="BN4" s="18"/>
    </row>
    <row r="5" customFormat="false" ht="13.8" hidden="false" customHeight="false" outlineLevel="0" collapsed="false">
      <c r="A5" s="0" t="str">
        <f aca="false">UPPER(B5)&amp;UPPER(C5)</f>
        <v>DURITAZOLIKA</v>
      </c>
      <c r="B5" s="13" t="s">
        <v>61</v>
      </c>
      <c r="C5" s="13" t="s">
        <v>62</v>
      </c>
      <c r="D5" s="13" t="str">
        <f aca="false">VLOOKUP(A5,Noms!A:H,8,0)</f>
        <v>Vétérans 2</v>
      </c>
      <c r="E5" s="0" t="n">
        <f aca="false">COUNTIF(I5:P5,"&gt;0")</f>
        <v>8</v>
      </c>
      <c r="F5" s="14" t="n">
        <f aca="false">SUM(I5:P5)</f>
        <v>742.68</v>
      </c>
      <c r="G5" s="14" t="n">
        <f aca="false">+F4-F5</f>
        <v>0.280000000000086</v>
      </c>
      <c r="H5" s="14" t="n">
        <f aca="false">IF(E5&gt;0,F5/E5,"")</f>
        <v>92.835</v>
      </c>
      <c r="I5" s="15" t="n">
        <f aca="false">IFERROR(LARGE($R5:$CA5,1),"")</f>
        <v>98.24</v>
      </c>
      <c r="J5" s="16" t="n">
        <f aca="false">IFERROR(LARGE($R5:$CA5,2),"")</f>
        <v>94.06</v>
      </c>
      <c r="K5" s="16" t="n">
        <f aca="false">IFERROR(LARGE($R5:$CA5,3),"")</f>
        <v>94.03</v>
      </c>
      <c r="L5" s="16" t="n">
        <f aca="false">IFERROR(LARGE($R5:$CA5,4),"")</f>
        <v>92.02</v>
      </c>
      <c r="M5" s="16" t="n">
        <f aca="false">IFERROR(LARGE($R5:$CA5,5),"")</f>
        <v>91.51</v>
      </c>
      <c r="N5" s="16" t="n">
        <f aca="false">IFERROR(LARGE($R5:$CA5,6),"")</f>
        <v>91.28</v>
      </c>
      <c r="O5" s="16" t="n">
        <f aca="false">IFERROR(LARGE($R5:$CA5,7),"")</f>
        <v>90.8</v>
      </c>
      <c r="P5" s="16" t="n">
        <f aca="false">IFERROR(LARGE($R5:$CA5,8),"")</f>
        <v>90.74</v>
      </c>
      <c r="R5" s="17" t="n">
        <f aca="false">IFERROR(VLOOKUP(A5,Libre!A:D,4,0)," ")</f>
        <v>75.86</v>
      </c>
      <c r="S5" s="17" t="n">
        <f aca="false">IFERROR(VLOOKUP(A5,LibreBW!A:D,4,0)," ")</f>
        <v>90.74</v>
      </c>
      <c r="T5" s="17" t="n">
        <f aca="false">IFERROR(VLOOKUP(A5,'01-NIV'!A:F,6,0),"")</f>
        <v>92.02</v>
      </c>
      <c r="U5" s="17" t="n">
        <f aca="false">IFERROR(VLOOKUP(A5,'02-HUL'!A:F,6,0),"")</f>
        <v>91.51</v>
      </c>
      <c r="V5" s="17" t="str">
        <f aca="false">IFERROR(VLOOKUP(A5,'03-LIL'!M:R,6,0),"")</f>
        <v/>
      </c>
      <c r="W5" s="17" t="str">
        <f aca="false">IFERROR(VLOOKUP(A5,'03-LIL'!A:F,6,0),"")</f>
        <v/>
      </c>
      <c r="X5" s="17" t="str">
        <f aca="false">IFERROR(VLOOKUP(A5,'04-CHA'!M:R,6,0),"")</f>
        <v/>
      </c>
      <c r="Y5" s="17" t="n">
        <f aca="false">IFERROR(VLOOKUP(A5,'04-CHA'!A:F,6,0),"")</f>
        <v>90.37</v>
      </c>
      <c r="Z5" s="17" t="str">
        <f aca="false">IFERROR(VLOOKUP(A5,'05-WAT'!M:R,6,0),"")</f>
        <v/>
      </c>
      <c r="AA5" s="17" t="n">
        <f aca="false">IFERROR(VLOOKUP(A5,'05-WAT'!A:F,6,0),"")</f>
        <v>91.28</v>
      </c>
      <c r="AB5" s="17" t="str">
        <f aca="false">IFERROR(VLOOKUP(A5,'05-DWO'!M:R,6,0),"")</f>
        <v/>
      </c>
      <c r="AC5" s="17" t="str">
        <f aca="false">IFERROR(VLOOKUP(A5,'05-DWO'!A:F,6,0),"")</f>
        <v/>
      </c>
      <c r="AD5" s="17" t="str">
        <f aca="false">IFERROR(VLOOKUP(A5,'06-VIE'!M:R,6,0),"")</f>
        <v/>
      </c>
      <c r="AE5" s="17" t="n">
        <f aca="false">IFERROR(VLOOKUP(A5,'06-VIE'!A:F,6,0),"")</f>
        <v>90.8</v>
      </c>
      <c r="AF5" s="17" t="str">
        <f aca="false">IFERROR(VLOOKUP(A5,'07-MLL'!M:R,6,0),"")</f>
        <v/>
      </c>
      <c r="AG5" s="17" t="n">
        <f aca="false">IFERROR(VLOOKUP(A5,'07-MLL'!A:F,6,0),"")</f>
        <v>90.42</v>
      </c>
      <c r="AH5" s="17" t="n">
        <f aca="false">IFERROR(VLOOKUP(A5,'08-ESS14-7'!M:R,6,0),"")</f>
        <v>59.55</v>
      </c>
      <c r="AI5" s="17" t="str">
        <f aca="false">IFERROR(VLOOKUP(A5,'08-ESS14-7'!A:F,6,0),"")</f>
        <v/>
      </c>
      <c r="AJ5" s="17" t="str">
        <f aca="false">IFERROR(VLOOKUP(A5,'08-ESS21'!A:F,6,0),"")</f>
        <v/>
      </c>
      <c r="AK5" s="17" t="str">
        <f aca="false">IFERROR(VLOOKUP(A5,'09-WAU'!M:R,6,0),"")</f>
        <v/>
      </c>
      <c r="AL5" s="17" t="n">
        <f aca="false">IFERROR(VLOOKUP(A5,'09-WAU'!A:F,6,0),"")</f>
        <v>85.48</v>
      </c>
      <c r="AM5" s="17" t="n">
        <f aca="false">IFERROR(VLOOKUP(A5,'10-ECA'!M:R,6,0),"")</f>
        <v>75.3</v>
      </c>
      <c r="AN5" s="17" t="str">
        <f aca="false">IFERROR(VLOOKUP(A5,'10-ECA'!A:F,6,0),"")</f>
        <v/>
      </c>
      <c r="AO5" s="17" t="n">
        <f aca="false">IFERROR(VLOOKUP(A5,'11-BIE'!A:F,6,0),"")</f>
        <v>87.34</v>
      </c>
      <c r="AP5" s="17" t="n">
        <f aca="false">IFERROR(VLOOKUP(A5,'12-BXL'!A:F,6,0),"")</f>
        <v>94.06</v>
      </c>
      <c r="AQ5" s="17" t="str">
        <f aca="false">IFERROR(VLOOKUP(A5,'13-CER'!M:R,6,0),"")</f>
        <v/>
      </c>
      <c r="AR5" s="17" t="n">
        <f aca="false">IFERROR(VLOOKUP(A5,'13-CER'!A:F,6,0),"")</f>
        <v>94.03</v>
      </c>
      <c r="AS5" s="17" t="str">
        <f aca="false">IFERROR(VLOOKUP(A5,'14-OGY'!M:R,6,0),"")</f>
        <v/>
      </c>
      <c r="AT5" s="17" t="str">
        <f aca="false">IFERROR(VLOOKUP(A5,'14-OGY'!A:F,6,0),"")</f>
        <v/>
      </c>
      <c r="AU5" s="17" t="str">
        <f aca="false">IFERROR(VLOOKUP(A5,'15-BAI'!A:F,6,0),"")</f>
        <v/>
      </c>
      <c r="AV5" s="17" t="str">
        <f aca="false">IFERROR(VLOOKUP(A5,'16-HERB'!A:F,6,0),"")</f>
        <v/>
      </c>
      <c r="AW5" s="17" t="str">
        <f aca="false">IFERROR(VLOOKUP(A5,'17-LOM'!M:R,6,0),"")</f>
        <v/>
      </c>
      <c r="AX5" s="17" t="str">
        <f aca="false">IFERROR(VLOOKUP(A5,'17-LOM'!A:F,6,0),"")</f>
        <v/>
      </c>
      <c r="AY5" s="17"/>
      <c r="AZ5" s="17"/>
      <c r="BA5" s="17" t="str">
        <f aca="false">IFERROR(VLOOKUP(A5,'20-NIL'!A:F,6,0),"")</f>
        <v/>
      </c>
      <c r="BB5" s="17" t="str">
        <f aca="false">IFERROR(VLOOKUP(A5,'21-OET'!M:R,6,0),"")</f>
        <v/>
      </c>
      <c r="BC5" s="17" t="n">
        <f aca="false">IFERROR(VLOOKUP(A5,'21-OET'!A:F,6,0),"")</f>
        <v>74.33</v>
      </c>
      <c r="BD5" s="17" t="str">
        <f aca="false">IFERROR(VLOOKUP(A5,'22-SAI'!M:R,6,0),"")</f>
        <v/>
      </c>
      <c r="BE5" s="17" t="str">
        <f aca="false">IFERROR(VLOOKUP(A5,'22-SAI'!A:F,6,0),"")</f>
        <v/>
      </c>
      <c r="BF5" s="17"/>
      <c r="BG5" s="17"/>
      <c r="BH5" s="17" t="str">
        <f aca="false">IFERROR(VLOOKUP(A5,'23-NIV12_5'!M:R,6,0),"")</f>
        <v/>
      </c>
      <c r="BI5" s="17" t="n">
        <f aca="false">IFERROR(VLOOKUP(A5,'23-NIV12_5'!A:F,6,0),"")</f>
        <v>98.24</v>
      </c>
      <c r="BJ5" s="17" t="str">
        <f aca="false">IFERROR(VLOOKUP(A5,'23-NIV21'!A:F,6,0),"")</f>
        <v/>
      </c>
      <c r="BK5" s="17" t="str">
        <f aca="false">IFERROR(VLOOKUP(A5,'24-HOR'!M:R,6,0),"")</f>
        <v/>
      </c>
      <c r="BL5" s="17" t="n">
        <f aca="false">IFERROR(VLOOKUP(A5,'24-HOR'!A:F,6,0),"")</f>
        <v>88.6</v>
      </c>
    </row>
    <row r="6" customFormat="false" ht="13.8" hidden="false" customHeight="false" outlineLevel="0" collapsed="false">
      <c r="A6" s="0" t="str">
        <f aca="false">UPPER(B6)&amp;UPPER(C6)</f>
        <v>FURNARIROBERTO</v>
      </c>
      <c r="B6" s="13" t="s">
        <v>63</v>
      </c>
      <c r="C6" s="13" t="s">
        <v>64</v>
      </c>
      <c r="D6" s="13" t="str">
        <f aca="false">VLOOKUP(A6,Noms!A:H,8,0)</f>
        <v>Vétérans 3</v>
      </c>
      <c r="E6" s="0" t="n">
        <f aca="false">COUNTIF(I6:P6,"&gt;0")</f>
        <v>8</v>
      </c>
      <c r="F6" s="14" t="n">
        <f aca="false">SUM(I6:P6)</f>
        <v>737.13</v>
      </c>
      <c r="G6" s="14" t="n">
        <f aca="false">+F5-F6</f>
        <v>5.54999999999995</v>
      </c>
      <c r="H6" s="14" t="n">
        <f aca="false">IF(E6&gt;0,F6/E6,"")</f>
        <v>92.14125</v>
      </c>
      <c r="I6" s="15" t="n">
        <f aca="false">IFERROR(LARGE($R6:$CA6,1),"")</f>
        <v>94.59</v>
      </c>
      <c r="J6" s="16" t="n">
        <f aca="false">IFERROR(LARGE($R6:$CA6,2),"")</f>
        <v>94.57</v>
      </c>
      <c r="K6" s="16" t="n">
        <f aca="false">IFERROR(LARGE($R6:$CA6,3),"")</f>
        <v>93.11</v>
      </c>
      <c r="L6" s="16" t="n">
        <f aca="false">IFERROR(LARGE($R6:$CA6,4),"")</f>
        <v>91.45</v>
      </c>
      <c r="M6" s="16" t="n">
        <f aca="false">IFERROR(LARGE($R6:$CA6,5),"")</f>
        <v>91.38</v>
      </c>
      <c r="N6" s="16" t="n">
        <f aca="false">IFERROR(LARGE($R6:$CA6,6),"")</f>
        <v>91.33</v>
      </c>
      <c r="O6" s="16" t="n">
        <f aca="false">IFERROR(LARGE($R6:$CA6,7),"")</f>
        <v>90.77</v>
      </c>
      <c r="P6" s="16" t="n">
        <f aca="false">IFERROR(LARGE($R6:$CA6,8),"")</f>
        <v>89.93</v>
      </c>
      <c r="R6" s="17" t="n">
        <f aca="false">IFERROR(VLOOKUP(A6,Libre!A:D,4,0)," ")</f>
        <v>84.98</v>
      </c>
      <c r="S6" s="17" t="n">
        <f aca="false">IFERROR(VLOOKUP(A6,LibreBW!A:D,4,0)," ")</f>
        <v>89.87</v>
      </c>
      <c r="T6" s="17" t="n">
        <f aca="false">IFERROR(VLOOKUP(A6,'01-NIV'!A:F,6,0),"")</f>
        <v>91.33</v>
      </c>
      <c r="U6" s="17" t="str">
        <f aca="false">IFERROR(VLOOKUP(A6,'02-HUL'!A:F,6,0),"")</f>
        <v/>
      </c>
      <c r="V6" s="17" t="str">
        <f aca="false">IFERROR(VLOOKUP(A6,'03-LIL'!M:R,6,0),"")</f>
        <v/>
      </c>
      <c r="W6" s="17" t="n">
        <f aca="false">IFERROR(VLOOKUP(A6,'03-LIL'!A:F,6,0),"")</f>
        <v>89.93</v>
      </c>
      <c r="X6" s="17" t="str">
        <f aca="false">IFERROR(VLOOKUP(A6,'04-CHA'!M:R,6,0),"")</f>
        <v/>
      </c>
      <c r="Y6" s="17" t="n">
        <f aca="false">IFERROR(VLOOKUP(A6,'04-CHA'!A:F,6,0),"")</f>
        <v>88.93</v>
      </c>
      <c r="Z6" s="17" t="str">
        <f aca="false">IFERROR(VLOOKUP(A6,'05-WAT'!M:R,6,0),"")</f>
        <v/>
      </c>
      <c r="AA6" s="17" t="str">
        <f aca="false">IFERROR(VLOOKUP(A6,'05-WAT'!A:F,6,0),"")</f>
        <v/>
      </c>
      <c r="AB6" s="17" t="str">
        <f aca="false">IFERROR(VLOOKUP(A6,'05-DWO'!M:R,6,0),"")</f>
        <v/>
      </c>
      <c r="AC6" s="17" t="n">
        <f aca="false">IFERROR(VLOOKUP(A6,'05-DWO'!A:F,6,0),"")</f>
        <v>86.64</v>
      </c>
      <c r="AD6" s="17" t="str">
        <f aca="false">IFERROR(VLOOKUP(A6,'06-VIE'!M:R,6,0),"")</f>
        <v/>
      </c>
      <c r="AE6" s="17" t="n">
        <f aca="false">IFERROR(VLOOKUP(A6,'06-VIE'!A:F,6,0),"")</f>
        <v>93.11</v>
      </c>
      <c r="AF6" s="17" t="str">
        <f aca="false">IFERROR(VLOOKUP(A6,'07-MLL'!M:R,6,0),"")</f>
        <v/>
      </c>
      <c r="AG6" s="17" t="n">
        <f aca="false">IFERROR(VLOOKUP(A6,'07-MLL'!A:F,6,0),"")</f>
        <v>91.38</v>
      </c>
      <c r="AH6" s="17" t="str">
        <f aca="false">IFERROR(VLOOKUP(A6,'08-ESS14-7'!M:R,6,0),"")</f>
        <v/>
      </c>
      <c r="AI6" s="17" t="str">
        <f aca="false">IFERROR(VLOOKUP(A6,'08-ESS14-7'!A:F,6,0),"")</f>
        <v/>
      </c>
      <c r="AJ6" s="17" t="str">
        <f aca="false">IFERROR(VLOOKUP(A6,'08-ESS21'!A:F,6,0),"")</f>
        <v/>
      </c>
      <c r="AK6" s="17" t="str">
        <f aca="false">IFERROR(VLOOKUP(A6,'09-WAU'!M:R,6,0),"")</f>
        <v/>
      </c>
      <c r="AL6" s="17" t="str">
        <f aca="false">IFERROR(VLOOKUP(A6,'09-WAU'!A:F,6,0),"")</f>
        <v/>
      </c>
      <c r="AM6" s="17" t="str">
        <f aca="false">IFERROR(VLOOKUP(A6,'10-ECA'!M:R,6,0),"")</f>
        <v/>
      </c>
      <c r="AN6" s="17" t="n">
        <f aca="false">IFERROR(VLOOKUP(A6,'10-ECA'!A:F,6,0),"")</f>
        <v>94.57</v>
      </c>
      <c r="AO6" s="17" t="n">
        <f aca="false">IFERROR(VLOOKUP(A6,'11-BIE'!A:F,6,0),"")</f>
        <v>88.43</v>
      </c>
      <c r="AP6" s="17" t="n">
        <f aca="false">IFERROR(VLOOKUP(A6,'12-BXL'!A:F,6,0),"")</f>
        <v>94.59</v>
      </c>
      <c r="AQ6" s="17" t="str">
        <f aca="false">IFERROR(VLOOKUP(A6,'13-CER'!M:R,6,0),"")</f>
        <v/>
      </c>
      <c r="AR6" s="17" t="n">
        <f aca="false">IFERROR(VLOOKUP(A6,'13-CER'!A:F,6,0),"")</f>
        <v>91.45</v>
      </c>
      <c r="AS6" s="17" t="str">
        <f aca="false">IFERROR(VLOOKUP(A6,'14-OGY'!M:R,6,0),"")</f>
        <v/>
      </c>
      <c r="AT6" s="17" t="str">
        <f aca="false">IFERROR(VLOOKUP(A6,'14-OGY'!A:F,6,0),"")</f>
        <v/>
      </c>
      <c r="AU6" s="17" t="n">
        <f aca="false">IFERROR(VLOOKUP(A6,'15-BAI'!A:F,6,0),"")</f>
        <v>88.08</v>
      </c>
      <c r="AV6" s="17" t="n">
        <f aca="false">IFERROR(VLOOKUP(A6,'16-HERB'!A:F,6,0),"")</f>
        <v>1</v>
      </c>
      <c r="AW6" s="17" t="str">
        <f aca="false">IFERROR(VLOOKUP(A6,'17-LOM'!M:R,6,0),"")</f>
        <v/>
      </c>
      <c r="AX6" s="17" t="n">
        <f aca="false">IFERROR(VLOOKUP(A6,'17-LOM'!A:F,6,0),"")</f>
        <v>90.77</v>
      </c>
      <c r="AY6" s="17"/>
      <c r="AZ6" s="17"/>
      <c r="BA6" s="17" t="str">
        <f aca="false">IFERROR(VLOOKUP(A6,'20-NIL'!A:F,6,0),"")</f>
        <v/>
      </c>
      <c r="BB6" s="17" t="str">
        <f aca="false">IFERROR(VLOOKUP(A6,'21-OET'!M:R,6,0),"")</f>
        <v/>
      </c>
      <c r="BC6" s="17" t="str">
        <f aca="false">IFERROR(VLOOKUP(A6,'21-OET'!A:F,6,0),"")</f>
        <v/>
      </c>
      <c r="BD6" s="17" t="str">
        <f aca="false">IFERROR(VLOOKUP(A6,'22-SAI'!M:R,6,0),"")</f>
        <v/>
      </c>
      <c r="BE6" s="17" t="str">
        <f aca="false">IFERROR(VLOOKUP(A6,'22-SAI'!A:F,6,0),"")</f>
        <v/>
      </c>
      <c r="BF6" s="17"/>
      <c r="BG6" s="17"/>
      <c r="BH6" s="17" t="str">
        <f aca="false">IFERROR(VLOOKUP(A6,'23-NIV12_5'!M:R,6,0),"")</f>
        <v/>
      </c>
      <c r="BI6" s="17" t="str">
        <f aca="false">IFERROR(VLOOKUP(A6,'23-NIV12_5'!A:F,6,0),"")</f>
        <v/>
      </c>
      <c r="BJ6" s="17" t="str">
        <f aca="false">IFERROR(VLOOKUP(A6,'23-NIV21'!A:F,6,0),"")</f>
        <v/>
      </c>
      <c r="BK6" s="17" t="str">
        <f aca="false">IFERROR(VLOOKUP(A6,'24-HOR'!M:R,6,0),"")</f>
        <v/>
      </c>
      <c r="BL6" s="17" t="str">
        <f aca="false">IFERROR(VLOOKUP(A6,'24-HOR'!A:F,6,0),"")</f>
        <v/>
      </c>
    </row>
    <row r="7" customFormat="false" ht="13.8" hidden="false" customHeight="false" outlineLevel="0" collapsed="false">
      <c r="A7" s="0" t="str">
        <f aca="false">UPPER(B7)&amp;UPPER(C7)</f>
        <v>DEMOULINOLIVIER</v>
      </c>
      <c r="B7" s="13" t="s">
        <v>65</v>
      </c>
      <c r="C7" s="13" t="s">
        <v>66</v>
      </c>
      <c r="D7" s="13" t="str">
        <f aca="false">VLOOKUP(A7,Noms!A:H,8,0)</f>
        <v>Vétérans 1</v>
      </c>
      <c r="E7" s="0" t="n">
        <f aca="false">COUNTIF(I7:P7,"&gt;0")</f>
        <v>8</v>
      </c>
      <c r="F7" s="14" t="n">
        <f aca="false">SUM(I7:P7)</f>
        <v>691.03</v>
      </c>
      <c r="G7" s="14" t="n">
        <f aca="false">+F6-F7</f>
        <v>46.1</v>
      </c>
      <c r="H7" s="14" t="n">
        <f aca="false">IF(E7&gt;0,F7/E7,"")</f>
        <v>86.37875</v>
      </c>
      <c r="I7" s="15" t="n">
        <f aca="false">IFERROR(LARGE($R7:$CA7,1),"")</f>
        <v>94.02</v>
      </c>
      <c r="J7" s="16" t="n">
        <f aca="false">IFERROR(LARGE($R7:$CA7,2),"")</f>
        <v>90.9</v>
      </c>
      <c r="K7" s="16" t="n">
        <f aca="false">IFERROR(LARGE($R7:$CA7,3),"")</f>
        <v>84.81</v>
      </c>
      <c r="L7" s="16" t="n">
        <f aca="false">IFERROR(LARGE($R7:$CA7,4),"")</f>
        <v>84.66</v>
      </c>
      <c r="M7" s="16" t="n">
        <f aca="false">IFERROR(LARGE($R7:$CA7,5),"")</f>
        <v>84.65</v>
      </c>
      <c r="N7" s="16" t="n">
        <f aca="false">IFERROR(LARGE($R7:$CA7,6),"")</f>
        <v>84.64</v>
      </c>
      <c r="O7" s="16" t="n">
        <f aca="false">IFERROR(LARGE($R7:$CA7,7),"")</f>
        <v>83.79</v>
      </c>
      <c r="P7" s="16" t="n">
        <f aca="false">IFERROR(LARGE($R7:$CA7,8),"")</f>
        <v>83.56</v>
      </c>
      <c r="R7" s="17" t="n">
        <f aca="false">IFERROR(VLOOKUP(A7,Libre!A:D,4,0)," ")</f>
        <v>94.02</v>
      </c>
      <c r="S7" s="17" t="str">
        <f aca="false">IFERROR(VLOOKUP(A7,LibreBW!A:D,4,0)," ")</f>
        <v> </v>
      </c>
      <c r="T7" s="17" t="n">
        <f aca="false">IFERROR(VLOOKUP(A7,'01-NIV'!A:F,6,0),"")</f>
        <v>81.73</v>
      </c>
      <c r="U7" s="17" t="n">
        <f aca="false">IFERROR(VLOOKUP(A7,'02-HUL'!A:F,6,0),"")</f>
        <v>83.79</v>
      </c>
      <c r="V7" s="17" t="str">
        <f aca="false">IFERROR(VLOOKUP(A7,'03-LIL'!M:R,6,0),"")</f>
        <v/>
      </c>
      <c r="W7" s="17" t="n">
        <f aca="false">IFERROR(VLOOKUP(A7,'03-LIL'!A:F,6,0),"")</f>
        <v>78.58</v>
      </c>
      <c r="X7" s="17" t="str">
        <f aca="false">IFERROR(VLOOKUP(A7,'04-CHA'!M:R,6,0),"")</f>
        <v/>
      </c>
      <c r="Y7" s="17" t="n">
        <f aca="false">IFERROR(VLOOKUP(A7,'04-CHA'!A:F,6,0),"")</f>
        <v>84.64</v>
      </c>
      <c r="Z7" s="17" t="str">
        <f aca="false">IFERROR(VLOOKUP(A7,'05-WAT'!M:R,6,0),"")</f>
        <v/>
      </c>
      <c r="AA7" s="17" t="n">
        <f aca="false">IFERROR(VLOOKUP(A7,'05-WAT'!A:F,6,0),"")</f>
        <v>84.66</v>
      </c>
      <c r="AB7" s="17" t="str">
        <f aca="false">IFERROR(VLOOKUP(A7,'05-DWO'!M:R,6,0),"")</f>
        <v/>
      </c>
      <c r="AC7" s="17" t="str">
        <f aca="false">IFERROR(VLOOKUP(A7,'05-DWO'!A:F,6,0),"")</f>
        <v/>
      </c>
      <c r="AD7" s="17" t="str">
        <f aca="false">IFERROR(VLOOKUP(A7,'06-VIE'!M:R,6,0),"")</f>
        <v/>
      </c>
      <c r="AE7" s="17" t="n">
        <f aca="false">IFERROR(VLOOKUP(A7,'06-VIE'!A:F,6,0),"")</f>
        <v>84.81</v>
      </c>
      <c r="AF7" s="17" t="str">
        <f aca="false">IFERROR(VLOOKUP(A7,'07-MLL'!M:R,6,0),"")</f>
        <v/>
      </c>
      <c r="AG7" s="17" t="n">
        <f aca="false">IFERROR(VLOOKUP(A7,'07-MLL'!A:F,6,0),"")</f>
        <v>84.65</v>
      </c>
      <c r="AH7" s="17" t="str">
        <f aca="false">IFERROR(VLOOKUP(A7,'08-ESS14-7'!M:R,6,0),"")</f>
        <v/>
      </c>
      <c r="AI7" s="17" t="str">
        <f aca="false">IFERROR(VLOOKUP(A7,'08-ESS14-7'!A:F,6,0),"")</f>
        <v/>
      </c>
      <c r="AJ7" s="17" t="str">
        <f aca="false">IFERROR(VLOOKUP(A7,'08-ESS21'!A:F,6,0),"")</f>
        <v/>
      </c>
      <c r="AK7" s="17" t="str">
        <f aca="false">IFERROR(VLOOKUP(A7,'09-WAU'!M:R,6,0),"")</f>
        <v/>
      </c>
      <c r="AL7" s="17" t="n">
        <f aca="false">IFERROR(VLOOKUP(A7,'09-WAU'!A:F,6,0),"")</f>
        <v>83.56</v>
      </c>
      <c r="AM7" s="17" t="n">
        <f aca="false">IFERROR(VLOOKUP(A7,'10-ECA'!M:R,6,0),"")</f>
        <v>73.3</v>
      </c>
      <c r="AN7" s="17" t="str">
        <f aca="false">IFERROR(VLOOKUP(A7,'10-ECA'!A:F,6,0),"")</f>
        <v/>
      </c>
      <c r="AO7" s="17" t="n">
        <f aca="false">IFERROR(VLOOKUP(A7,'11-BIE'!A:F,6,0),"")</f>
        <v>78.23</v>
      </c>
      <c r="AP7" s="17" t="n">
        <f aca="false">IFERROR(VLOOKUP(A7,'12-BXL'!A:F,6,0),"")</f>
        <v>90.9</v>
      </c>
      <c r="AQ7" s="17" t="str">
        <f aca="false">IFERROR(VLOOKUP(A7,'13-CER'!M:R,6,0),"")</f>
        <v/>
      </c>
      <c r="AR7" s="17" t="n">
        <f aca="false">IFERROR(VLOOKUP(A7,'13-CER'!A:F,6,0),"")</f>
        <v>79.94</v>
      </c>
      <c r="AS7" s="17" t="str">
        <f aca="false">IFERROR(VLOOKUP(A7,'14-OGY'!M:R,6,0),"")</f>
        <v/>
      </c>
      <c r="AT7" s="17" t="str">
        <f aca="false">IFERROR(VLOOKUP(A7,'14-OGY'!A:F,6,0),"")</f>
        <v/>
      </c>
      <c r="AU7" s="17" t="n">
        <f aca="false">IFERROR(VLOOKUP(A7,'15-BAI'!A:F,6,0),"")</f>
        <v>65.77</v>
      </c>
      <c r="AV7" s="17" t="n">
        <f aca="false">IFERROR(VLOOKUP(A7,'16-HERB'!A:F,6,0),"")</f>
        <v>0</v>
      </c>
      <c r="AW7" s="17" t="str">
        <f aca="false">IFERROR(VLOOKUP(A7,'17-LOM'!M:R,6,0),"")</f>
        <v/>
      </c>
      <c r="AX7" s="17" t="str">
        <f aca="false">IFERROR(VLOOKUP(A7,'17-LOM'!A:F,6,0),"")</f>
        <v/>
      </c>
      <c r="AY7" s="17"/>
      <c r="AZ7" s="17"/>
      <c r="BA7" s="17" t="str">
        <f aca="false">IFERROR(VLOOKUP(A7,'20-NIL'!A:F,6,0),"")</f>
        <v/>
      </c>
      <c r="BB7" s="17" t="str">
        <f aca="false">IFERROR(VLOOKUP(A7,'21-OET'!M:R,6,0),"")</f>
        <v/>
      </c>
      <c r="BC7" s="17" t="n">
        <f aca="false">IFERROR(VLOOKUP(A7,'21-OET'!A:F,6,0),"")</f>
        <v>65</v>
      </c>
      <c r="BD7" s="17" t="str">
        <f aca="false">IFERROR(VLOOKUP(A7,'22-SAI'!M:R,6,0),"")</f>
        <v/>
      </c>
      <c r="BE7" s="17" t="str">
        <f aca="false">IFERROR(VLOOKUP(A7,'22-SAI'!A:F,6,0),"")</f>
        <v/>
      </c>
      <c r="BF7" s="17"/>
      <c r="BG7" s="17"/>
      <c r="BH7" s="17" t="str">
        <f aca="false">IFERROR(VLOOKUP(A7,'23-NIV12_5'!M:R,6,0),"")</f>
        <v/>
      </c>
      <c r="BI7" s="17" t="str">
        <f aca="false">IFERROR(VLOOKUP(A7,'23-NIV12_5'!A:F,6,0),"")</f>
        <v/>
      </c>
      <c r="BJ7" s="17" t="n">
        <f aca="false">IFERROR(VLOOKUP(A7,'23-NIV21'!A:F,6,0),"")</f>
        <v>83.47</v>
      </c>
      <c r="BK7" s="17" t="str">
        <f aca="false">IFERROR(VLOOKUP(A7,'24-HOR'!M:R,6,0),"")</f>
        <v/>
      </c>
      <c r="BL7" s="17" t="n">
        <f aca="false">IFERROR(VLOOKUP(A7,'24-HOR'!A:F,6,0),"")</f>
        <v>79.51</v>
      </c>
    </row>
    <row r="8" customFormat="false" ht="13.8" hidden="false" customHeight="false" outlineLevel="0" collapsed="false">
      <c r="A8" s="0" t="str">
        <f aca="false">UPPER(B8)&amp;UPPER(C8)</f>
        <v>FABRISHUGO</v>
      </c>
      <c r="B8" s="13" t="s">
        <v>67</v>
      </c>
      <c r="C8" s="13" t="s">
        <v>68</v>
      </c>
      <c r="D8" s="13" t="str">
        <f aca="false">VLOOKUP(A8,Noms!A:H,8,0)</f>
        <v>Jeunes H.</v>
      </c>
      <c r="E8" s="0" t="n">
        <f aca="false">COUNTIF(I8:P8,"&gt;0")</f>
        <v>8</v>
      </c>
      <c r="F8" s="14" t="n">
        <f aca="false">SUM(I8:P8)</f>
        <v>612.08</v>
      </c>
      <c r="G8" s="14" t="n">
        <f aca="false">+F7-F8</f>
        <v>78.9500000000001</v>
      </c>
      <c r="H8" s="14" t="n">
        <f aca="false">IF(E8&gt;0,F8/E8,"")</f>
        <v>76.51</v>
      </c>
      <c r="I8" s="15" t="n">
        <f aca="false">IFERROR(LARGE($R8:$CA8,1),"")</f>
        <v>85.62</v>
      </c>
      <c r="J8" s="16" t="n">
        <f aca="false">IFERROR(LARGE($R8:$CA8,2),"")</f>
        <v>78.16</v>
      </c>
      <c r="K8" s="16" t="n">
        <f aca="false">IFERROR(LARGE($R8:$CA8,3),"")</f>
        <v>76.16</v>
      </c>
      <c r="L8" s="16" t="n">
        <f aca="false">IFERROR(LARGE($R8:$CA8,4),"")</f>
        <v>75.91</v>
      </c>
      <c r="M8" s="16" t="n">
        <f aca="false">IFERROR(LARGE($R8:$CA8,5),"")</f>
        <v>75.8</v>
      </c>
      <c r="N8" s="16" t="n">
        <f aca="false">IFERROR(LARGE($R8:$CA8,6),"")</f>
        <v>74.91</v>
      </c>
      <c r="O8" s="16" t="n">
        <f aca="false">IFERROR(LARGE($R8:$CA8,7),"")</f>
        <v>74.45</v>
      </c>
      <c r="P8" s="16" t="n">
        <f aca="false">IFERROR(LARGE($R8:$CA8,8),"")</f>
        <v>71.07</v>
      </c>
      <c r="R8" s="17" t="n">
        <f aca="false">IFERROR(VLOOKUP(A8,Libre!A:D,4,0)," ")</f>
        <v>74.91</v>
      </c>
      <c r="S8" s="17" t="n">
        <f aca="false">IFERROR(VLOOKUP(A8,LibreBW!A:D,4,0)," ")</f>
        <v>69.57</v>
      </c>
      <c r="T8" s="17" t="n">
        <f aca="false">IFERROR(VLOOKUP(A8,'01-NIV'!A:F,6,0),"")</f>
        <v>0</v>
      </c>
      <c r="U8" s="17" t="str">
        <f aca="false">IFERROR(VLOOKUP(A8,'02-HUL'!A:F,6,0),"")</f>
        <v/>
      </c>
      <c r="V8" s="17" t="n">
        <f aca="false">IFERROR(VLOOKUP(A8,'03-LIL'!M:R,6,0),"")</f>
        <v>75.91</v>
      </c>
      <c r="W8" s="17" t="str">
        <f aca="false">IFERROR(VLOOKUP(A8,'03-LIL'!A:F,6,0),"")</f>
        <v/>
      </c>
      <c r="X8" s="17" t="n">
        <f aca="false">IFERROR(VLOOKUP(A8,'04-CHA'!M:R,6,0),"")</f>
        <v>74.45</v>
      </c>
      <c r="Y8" s="17" t="str">
        <f aca="false">IFERROR(VLOOKUP(A8,'04-CHA'!A:F,6,0),"")</f>
        <v/>
      </c>
      <c r="Z8" s="17" t="str">
        <f aca="false">IFERROR(VLOOKUP(A8,'05-WAT'!M:R,6,0),"")</f>
        <v/>
      </c>
      <c r="AA8" s="17" t="str">
        <f aca="false">IFERROR(VLOOKUP(A8,'05-WAT'!A:F,6,0),"")</f>
        <v/>
      </c>
      <c r="AB8" s="17" t="n">
        <f aca="false">IFERROR(VLOOKUP(A8,'05-DWO'!M:R,6,0),"")</f>
        <v>76.16</v>
      </c>
      <c r="AC8" s="17" t="str">
        <f aca="false">IFERROR(VLOOKUP(A8,'05-DWO'!A:F,6,0),"")</f>
        <v/>
      </c>
      <c r="AD8" s="17" t="str">
        <f aca="false">IFERROR(VLOOKUP(A8,'06-VIE'!M:R,6,0),"")</f>
        <v/>
      </c>
      <c r="AE8" s="17" t="str">
        <f aca="false">IFERROR(VLOOKUP(A8,'06-VIE'!A:F,6,0),"")</f>
        <v/>
      </c>
      <c r="AF8" s="17" t="str">
        <f aca="false">IFERROR(VLOOKUP(A8,'07-MLL'!M:R,6,0),"")</f>
        <v/>
      </c>
      <c r="AG8" s="17" t="n">
        <f aca="false">IFERROR(VLOOKUP(A8,'07-MLL'!A:F,6,0),"")</f>
        <v>85.62</v>
      </c>
      <c r="AH8" s="17" t="str">
        <f aca="false">IFERROR(VLOOKUP(A8,'08-ESS14-7'!M:R,6,0),"")</f>
        <v/>
      </c>
      <c r="AI8" s="17" t="str">
        <f aca="false">IFERROR(VLOOKUP(A8,'08-ESS14-7'!A:F,6,0),"")</f>
        <v/>
      </c>
      <c r="AJ8" s="17" t="str">
        <f aca="false">IFERROR(VLOOKUP(A8,'08-ESS21'!A:F,6,0),"")</f>
        <v/>
      </c>
      <c r="AK8" s="17" t="str">
        <f aca="false">IFERROR(VLOOKUP(A8,'09-WAU'!M:R,6,0),"")</f>
        <v/>
      </c>
      <c r="AL8" s="17" t="str">
        <f aca="false">IFERROR(VLOOKUP(A8,'09-WAU'!A:F,6,0),"")</f>
        <v/>
      </c>
      <c r="AM8" s="17" t="n">
        <f aca="false">IFERROR(VLOOKUP(A8,'10-ECA'!M:R,6,0),"")</f>
        <v>75.8</v>
      </c>
      <c r="AN8" s="17" t="str">
        <f aca="false">IFERROR(VLOOKUP(A8,'10-ECA'!A:F,6,0),"")</f>
        <v/>
      </c>
      <c r="AO8" s="17" t="str">
        <f aca="false">IFERROR(VLOOKUP(A8,'11-BIE'!A:F,6,0),"")</f>
        <v/>
      </c>
      <c r="AP8" s="17" t="str">
        <f aca="false">IFERROR(VLOOKUP(A8,'12-BXL'!A:F,6,0),"")</f>
        <v/>
      </c>
      <c r="AQ8" s="17" t="str">
        <f aca="false">IFERROR(VLOOKUP(A8,'13-CER'!M:R,6,0),"")</f>
        <v/>
      </c>
      <c r="AR8" s="17" t="str">
        <f aca="false">IFERROR(VLOOKUP(A8,'13-CER'!A:F,6,0),"")</f>
        <v/>
      </c>
      <c r="AS8" s="17" t="str">
        <f aca="false">IFERROR(VLOOKUP(A8,'14-OGY'!M:R,6,0),"")</f>
        <v/>
      </c>
      <c r="AT8" s="17" t="str">
        <f aca="false">IFERROR(VLOOKUP(A8,'14-OGY'!A:F,6,0),"")</f>
        <v/>
      </c>
      <c r="AU8" s="17" t="str">
        <f aca="false">IFERROR(VLOOKUP(A8,'15-BAI'!A:F,6,0),"")</f>
        <v/>
      </c>
      <c r="AV8" s="17" t="str">
        <f aca="false">IFERROR(VLOOKUP(A8,'16-HERB'!A:F,6,0),"")</f>
        <v/>
      </c>
      <c r="AW8" s="17" t="n">
        <f aca="false">IFERROR(VLOOKUP(A8,'17-LOM'!M:R,6,0),"")</f>
        <v>78.16</v>
      </c>
      <c r="AX8" s="17" t="str">
        <f aca="false">IFERROR(VLOOKUP(A8,'17-LOM'!A:F,6,0),"")</f>
        <v/>
      </c>
      <c r="AY8" s="17"/>
      <c r="AZ8" s="17"/>
      <c r="BA8" s="17" t="str">
        <f aca="false">IFERROR(VLOOKUP(A8,'20-NIL'!A:F,6,0),"")</f>
        <v/>
      </c>
      <c r="BB8" s="17" t="str">
        <f aca="false">IFERROR(VLOOKUP(A8,'21-OET'!M:R,6,0),"")</f>
        <v/>
      </c>
      <c r="BC8" s="17" t="str">
        <f aca="false">IFERROR(VLOOKUP(A8,'21-OET'!A:F,6,0),"")</f>
        <v/>
      </c>
      <c r="BD8" s="17" t="n">
        <f aca="false">IFERROR(VLOOKUP(A8,'22-SAI'!M:R,6,0),"")</f>
        <v>71.07</v>
      </c>
      <c r="BE8" s="17" t="str">
        <f aca="false">IFERROR(VLOOKUP(A8,'22-SAI'!A:F,6,0),"")</f>
        <v/>
      </c>
      <c r="BF8" s="17"/>
      <c r="BG8" s="17"/>
      <c r="BH8" s="17" t="str">
        <f aca="false">IFERROR(VLOOKUP(A8,'23-NIV12_5'!M:R,6,0),"")</f>
        <v/>
      </c>
      <c r="BI8" s="17" t="str">
        <f aca="false">IFERROR(VLOOKUP(A8,'23-NIV12_5'!A:F,6,0),"")</f>
        <v/>
      </c>
      <c r="BJ8" s="17" t="str">
        <f aca="false">IFERROR(VLOOKUP(A8,'23-NIV21'!A:F,6,0),"")</f>
        <v/>
      </c>
      <c r="BK8" s="17" t="str">
        <f aca="false">IFERROR(VLOOKUP(A8,'24-HOR'!M:R,6,0),"")</f>
        <v/>
      </c>
      <c r="BL8" s="17" t="str">
        <f aca="false">IFERROR(VLOOKUP(A8,'24-HOR'!A:F,6,0),"")</f>
        <v/>
      </c>
    </row>
    <row r="9" customFormat="false" ht="13.8" hidden="false" customHeight="false" outlineLevel="0" collapsed="false">
      <c r="A9" s="0" t="str">
        <f aca="false">UPPER(B9)&amp;UPPER(C9)</f>
        <v>RUBAYCHRISTOPHE</v>
      </c>
      <c r="B9" s="13" t="s">
        <v>69</v>
      </c>
      <c r="C9" s="13" t="s">
        <v>70</v>
      </c>
      <c r="D9" s="13" t="str">
        <f aca="false">VLOOKUP(A9,Noms!A:H,8,0)</f>
        <v>Seniors 2</v>
      </c>
      <c r="E9" s="0" t="n">
        <f aca="false">COUNTIF(I9:P9,"&gt;0")</f>
        <v>8</v>
      </c>
      <c r="F9" s="14" t="n">
        <f aca="false">SUM(I9:P9)</f>
        <v>574.33</v>
      </c>
      <c r="G9" s="14" t="n">
        <f aca="false">+F8-F9</f>
        <v>37.7499999999999</v>
      </c>
      <c r="H9" s="14" t="n">
        <f aca="false">IF(E9&gt;0,F9/E9,"")</f>
        <v>71.79125</v>
      </c>
      <c r="I9" s="15" t="n">
        <f aca="false">IFERROR(LARGE($R9:$CA9,1),"")</f>
        <v>89.26</v>
      </c>
      <c r="J9" s="16" t="n">
        <f aca="false">IFERROR(LARGE($R9:$CA9,2),"")</f>
        <v>72.19</v>
      </c>
      <c r="K9" s="16" t="n">
        <f aca="false">IFERROR(LARGE($R9:$CA9,3),"")</f>
        <v>70.89</v>
      </c>
      <c r="L9" s="16" t="n">
        <f aca="false">IFERROR(LARGE($R9:$CA9,4),"")</f>
        <v>70.13</v>
      </c>
      <c r="M9" s="16" t="n">
        <f aca="false">IFERROR(LARGE($R9:$CA9,5),"")</f>
        <v>68.46</v>
      </c>
      <c r="N9" s="16" t="n">
        <f aca="false">IFERROR(LARGE($R9:$CA9,6),"")</f>
        <v>68.3</v>
      </c>
      <c r="O9" s="16" t="n">
        <f aca="false">IFERROR(LARGE($R9:$CA9,7),"")</f>
        <v>68.05</v>
      </c>
      <c r="P9" s="16" t="n">
        <f aca="false">IFERROR(LARGE($R9:$CA9,8),"")</f>
        <v>67.05</v>
      </c>
      <c r="R9" s="17" t="n">
        <f aca="false">IFERROR(VLOOKUP(A9,Libre!A:D,4,0)," ")</f>
        <v>68.05</v>
      </c>
      <c r="S9" s="17" t="str">
        <f aca="false">IFERROR(VLOOKUP(A9,LibreBW!A:D,4,0)," ")</f>
        <v> </v>
      </c>
      <c r="T9" s="17" t="n">
        <f aca="false">IFERROR(VLOOKUP(A9,'01-NIV'!A:F,6,0),"")</f>
        <v>58.06</v>
      </c>
      <c r="U9" s="17" t="n">
        <f aca="false">IFERROR(VLOOKUP(A9,'02-HUL'!A:F,6,0),"")</f>
        <v>65.12</v>
      </c>
      <c r="V9" s="17" t="str">
        <f aca="false">IFERROR(VLOOKUP(A9,'03-LIL'!M:R,6,0),"")</f>
        <v/>
      </c>
      <c r="W9" s="17" t="str">
        <f aca="false">IFERROR(VLOOKUP(A9,'03-LIL'!A:F,6,0),"")</f>
        <v/>
      </c>
      <c r="X9" s="17" t="str">
        <f aca="false">IFERROR(VLOOKUP(A9,'04-CHA'!M:R,6,0),"")</f>
        <v/>
      </c>
      <c r="Y9" s="17" t="n">
        <f aca="false">IFERROR(VLOOKUP(A9,'04-CHA'!A:F,6,0),"")</f>
        <v>67.05</v>
      </c>
      <c r="Z9" s="17" t="str">
        <f aca="false">IFERROR(VLOOKUP(A9,'05-WAT'!M:R,6,0),"")</f>
        <v/>
      </c>
      <c r="AA9" s="17" t="n">
        <f aca="false">IFERROR(VLOOKUP(A9,'05-WAT'!A:F,6,0),"")</f>
        <v>68.46</v>
      </c>
      <c r="AB9" s="17" t="str">
        <f aca="false">IFERROR(VLOOKUP(A9,'05-DWO'!M:R,6,0),"")</f>
        <v/>
      </c>
      <c r="AC9" s="17" t="str">
        <f aca="false">IFERROR(VLOOKUP(A9,'05-DWO'!A:F,6,0),"")</f>
        <v/>
      </c>
      <c r="AD9" s="17" t="str">
        <f aca="false">IFERROR(VLOOKUP(A9,'06-VIE'!M:R,6,0),"")</f>
        <v/>
      </c>
      <c r="AE9" s="17" t="n">
        <f aca="false">IFERROR(VLOOKUP(A9,'06-VIE'!A:F,6,0),"")</f>
        <v>18.96</v>
      </c>
      <c r="AF9" s="17" t="str">
        <f aca="false">IFERROR(VLOOKUP(A9,'07-MLL'!M:R,6,0),"")</f>
        <v/>
      </c>
      <c r="AG9" s="17" t="str">
        <f aca="false">IFERROR(VLOOKUP(A9,'07-MLL'!A:F,6,0),"")</f>
        <v/>
      </c>
      <c r="AH9" s="17" t="str">
        <f aca="false">IFERROR(VLOOKUP(A9,'08-ESS14-7'!M:R,6,0),"")</f>
        <v/>
      </c>
      <c r="AI9" s="17" t="str">
        <f aca="false">IFERROR(VLOOKUP(A9,'08-ESS14-7'!A:F,6,0),"")</f>
        <v/>
      </c>
      <c r="AJ9" s="17" t="str">
        <f aca="false">IFERROR(VLOOKUP(A9,'08-ESS21'!A:F,6,0),"")</f>
        <v/>
      </c>
      <c r="AK9" s="17" t="n">
        <f aca="false">IFERROR(VLOOKUP(A9,'09-WAU'!M:R,6,0),"")</f>
        <v>70.13</v>
      </c>
      <c r="AL9" s="17" t="str">
        <f aca="false">IFERROR(VLOOKUP(A9,'09-WAU'!A:F,6,0),"")</f>
        <v/>
      </c>
      <c r="AM9" s="17" t="n">
        <f aca="false">IFERROR(VLOOKUP(A9,'10-ECA'!M:R,6,0),"")</f>
        <v>68.3</v>
      </c>
      <c r="AN9" s="17" t="str">
        <f aca="false">IFERROR(VLOOKUP(A9,'10-ECA'!A:F,6,0),"")</f>
        <v/>
      </c>
      <c r="AO9" s="17" t="n">
        <f aca="false">IFERROR(VLOOKUP(A9,'11-BIE'!A:F,6,0),"")</f>
        <v>55.1</v>
      </c>
      <c r="AP9" s="17" t="str">
        <f aca="false">IFERROR(VLOOKUP(A9,'12-BXL'!A:F,6,0),"")</f>
        <v/>
      </c>
      <c r="AQ9" s="17" t="n">
        <f aca="false">IFERROR(VLOOKUP(A9,'13-CER'!M:R,6,0),"")</f>
        <v>70.89</v>
      </c>
      <c r="AR9" s="17" t="str">
        <f aca="false">IFERROR(VLOOKUP(A9,'13-CER'!A:F,6,0),"")</f>
        <v/>
      </c>
      <c r="AS9" s="17" t="str">
        <f aca="false">IFERROR(VLOOKUP(A9,'14-OGY'!M:R,6,0),"")</f>
        <v/>
      </c>
      <c r="AT9" s="17" t="n">
        <f aca="false">IFERROR(VLOOKUP(A9,'14-OGY'!A:F,6,0),"")</f>
        <v>72.19</v>
      </c>
      <c r="AU9" s="17" t="str">
        <f aca="false">IFERROR(VLOOKUP(A9,'15-BAI'!A:F,6,0),"")</f>
        <v/>
      </c>
      <c r="AV9" s="17" t="str">
        <f aca="false">IFERROR(VLOOKUP(A9,'16-HERB'!A:F,6,0),"")</f>
        <v/>
      </c>
      <c r="AW9" s="17" t="str">
        <f aca="false">IFERROR(VLOOKUP(A9,'17-LOM'!M:R,6,0),"")</f>
        <v/>
      </c>
      <c r="AX9" s="17" t="str">
        <f aca="false">IFERROR(VLOOKUP(A9,'17-LOM'!A:F,6,0),"")</f>
        <v/>
      </c>
      <c r="AY9" s="17"/>
      <c r="AZ9" s="17"/>
      <c r="BA9" s="17" t="str">
        <f aca="false">IFERROR(VLOOKUP(A9,'20-NIL'!A:F,6,0),"")</f>
        <v/>
      </c>
      <c r="BB9" s="17" t="str">
        <f aca="false">IFERROR(VLOOKUP(A9,'21-OET'!M:R,6,0),"")</f>
        <v/>
      </c>
      <c r="BC9" s="17" t="str">
        <f aca="false">IFERROR(VLOOKUP(A9,'21-OET'!A:F,6,0),"")</f>
        <v/>
      </c>
      <c r="BD9" s="17" t="str">
        <f aca="false">IFERROR(VLOOKUP(A9,'22-SAI'!M:R,6,0),"")</f>
        <v/>
      </c>
      <c r="BE9" s="17" t="str">
        <f aca="false">IFERROR(VLOOKUP(A9,'22-SAI'!A:F,6,0),"")</f>
        <v/>
      </c>
      <c r="BF9" s="17"/>
      <c r="BG9" s="17"/>
      <c r="BH9" s="17" t="str">
        <f aca="false">IFERROR(VLOOKUP(A9,'23-NIV12_5'!M:R,6,0),"")</f>
        <v/>
      </c>
      <c r="BI9" s="17" t="n">
        <f aca="false">IFERROR(VLOOKUP(A9,'23-NIV12_5'!A:F,6,0),"")</f>
        <v>89.26</v>
      </c>
      <c r="BJ9" s="17" t="str">
        <f aca="false">IFERROR(VLOOKUP(A9,'23-NIV21'!A:F,6,0),"")</f>
        <v/>
      </c>
      <c r="BK9" s="17" t="str">
        <f aca="false">IFERROR(VLOOKUP(A9,'24-HOR'!M:R,6,0),"")</f>
        <v/>
      </c>
      <c r="BL9" s="17" t="n">
        <f aca="false">IFERROR(VLOOKUP(A9,'24-HOR'!A:F,6,0),"")</f>
        <v>49.76</v>
      </c>
    </row>
    <row r="10" customFormat="false" ht="13.8" hidden="false" customHeight="false" outlineLevel="0" collapsed="false">
      <c r="A10" s="0" t="str">
        <f aca="false">UPPER(B10)&amp;UPPER(C10)</f>
        <v>PLETINCKXSYLVIE P.</v>
      </c>
      <c r="B10" s="19" t="s">
        <v>71</v>
      </c>
      <c r="C10" s="19" t="s">
        <v>72</v>
      </c>
      <c r="D10" s="19" t="str">
        <f aca="false">VLOOKUP(A10,Noms!A:H,8,0)</f>
        <v>Aînées 1</v>
      </c>
      <c r="E10" s="0" t="n">
        <f aca="false">COUNTIF(I10:P10,"&gt;0")</f>
        <v>8</v>
      </c>
      <c r="F10" s="14" t="n">
        <f aca="false">SUM(I10:P10)</f>
        <v>554.68</v>
      </c>
      <c r="G10" s="14" t="n">
        <f aca="false">+F9-F10</f>
        <v>19.65</v>
      </c>
      <c r="H10" s="14" t="n">
        <f aca="false">IF(E10&gt;0,F10/E10,"")</f>
        <v>69.335</v>
      </c>
      <c r="I10" s="15" t="n">
        <f aca="false">IFERROR(LARGE($R10:$CA10,1),"")</f>
        <v>85.94</v>
      </c>
      <c r="J10" s="16" t="n">
        <f aca="false">IFERROR(LARGE($R10:$CA10,2),"")</f>
        <v>82.25</v>
      </c>
      <c r="K10" s="16" t="n">
        <f aca="false">IFERROR(LARGE($R10:$CA10,3),"")</f>
        <v>67.11</v>
      </c>
      <c r="L10" s="16" t="n">
        <f aca="false">IFERROR(LARGE($R10:$CA10,4),"")</f>
        <v>65.66</v>
      </c>
      <c r="M10" s="16" t="n">
        <f aca="false">IFERROR(LARGE($R10:$CA10,5),"")</f>
        <v>65.54</v>
      </c>
      <c r="N10" s="16" t="n">
        <f aca="false">IFERROR(LARGE($R10:$CA10,6),"")</f>
        <v>64.36</v>
      </c>
      <c r="O10" s="16" t="n">
        <f aca="false">IFERROR(LARGE($R10:$CA10,7),"")</f>
        <v>63.8</v>
      </c>
      <c r="P10" s="16" t="n">
        <f aca="false">IFERROR(LARGE($R10:$CA10,8),"")</f>
        <v>60.02</v>
      </c>
      <c r="R10" s="17" t="n">
        <f aca="false">IFERROR(VLOOKUP(A10,Libre!A:D,4,0)," ")</f>
        <v>82.25</v>
      </c>
      <c r="S10" s="17" t="str">
        <f aca="false">IFERROR(VLOOKUP(A10,LibreBW!A:D,4,0)," ")</f>
        <v> </v>
      </c>
      <c r="T10" s="17" t="n">
        <f aca="false">IFERROR(VLOOKUP(A10,'01-NIV'!A:F,6,0),"")</f>
        <v>54.02</v>
      </c>
      <c r="U10" s="17" t="str">
        <f aca="false">IFERROR(VLOOKUP(A10,'02-HUL'!A:F,6,0),"")</f>
        <v/>
      </c>
      <c r="V10" s="17" t="str">
        <f aca="false">IFERROR(VLOOKUP(A10,'03-LIL'!M:R,6,0),"")</f>
        <v/>
      </c>
      <c r="W10" s="17" t="n">
        <f aca="false">IFERROR(VLOOKUP(A10,'03-LIL'!A:F,6,0),"")</f>
        <v>58.32</v>
      </c>
      <c r="X10" s="17" t="str">
        <f aca="false">IFERROR(VLOOKUP(A10,'04-CHA'!M:R,6,0),"")</f>
        <v/>
      </c>
      <c r="Y10" s="17" t="n">
        <f aca="false">IFERROR(VLOOKUP(A10,'04-CHA'!A:F,6,0),"")</f>
        <v>57.13</v>
      </c>
      <c r="Z10" s="17" t="str">
        <f aca="false">IFERROR(VLOOKUP(A10,'05-WAT'!M:R,6,0),"")</f>
        <v/>
      </c>
      <c r="AA10" s="17" t="str">
        <f aca="false">IFERROR(VLOOKUP(A10,'05-WAT'!A:F,6,0),"")</f>
        <v/>
      </c>
      <c r="AB10" s="17" t="str">
        <f aca="false">IFERROR(VLOOKUP(A10,'05-DWO'!M:R,6,0),"")</f>
        <v/>
      </c>
      <c r="AC10" s="17" t="n">
        <f aca="false">IFERROR(VLOOKUP(A10,'05-DWO'!A:F,6,0),"")</f>
        <v>46.64</v>
      </c>
      <c r="AD10" s="17" t="str">
        <f aca="false">IFERROR(VLOOKUP(A10,'06-VIE'!M:R,6,0),"")</f>
        <v/>
      </c>
      <c r="AE10" s="17" t="str">
        <f aca="false">IFERROR(VLOOKUP(A10,'06-VIE'!A:F,6,0),"")</f>
        <v/>
      </c>
      <c r="AF10" s="17" t="str">
        <f aca="false">IFERROR(VLOOKUP(A10,'07-MLL'!M:R,6,0),"")</f>
        <v/>
      </c>
      <c r="AG10" s="17" t="n">
        <f aca="false">IFERROR(VLOOKUP(A10,'07-MLL'!A:F,6,0),"")</f>
        <v>45.23</v>
      </c>
      <c r="AH10" s="17" t="str">
        <f aca="false">IFERROR(VLOOKUP(A10,'08-ESS14-7'!M:R,6,0),"")</f>
        <v/>
      </c>
      <c r="AI10" s="17" t="str">
        <f aca="false">IFERROR(VLOOKUP(A10,'08-ESS14-7'!A:F,6,0),"")</f>
        <v/>
      </c>
      <c r="AJ10" s="17" t="str">
        <f aca="false">IFERROR(VLOOKUP(A10,'08-ESS21'!A:F,6,0),"")</f>
        <v/>
      </c>
      <c r="AK10" s="17" t="str">
        <f aca="false">IFERROR(VLOOKUP(A10,'09-WAU'!M:R,6,0),"")</f>
        <v/>
      </c>
      <c r="AL10" s="17" t="n">
        <f aca="false">IFERROR(VLOOKUP(A10,'09-WAU'!A:F,6,0),"")</f>
        <v>64.36</v>
      </c>
      <c r="AM10" s="17" t="str">
        <f aca="false">IFERROR(VLOOKUP(A10,'10-ECA'!M:R,6,0),"")</f>
        <v/>
      </c>
      <c r="AN10" s="17" t="str">
        <f aca="false">IFERROR(VLOOKUP(A10,'10-ECA'!A:F,6,0),"")</f>
        <v/>
      </c>
      <c r="AO10" s="17" t="n">
        <f aca="false">IFERROR(VLOOKUP(A10,'11-BIE'!A:F,6,0),"")</f>
        <v>60.02</v>
      </c>
      <c r="AP10" s="17" t="n">
        <f aca="false">IFERROR(VLOOKUP(A10,'12-BXL'!A:F,6,0),"")</f>
        <v>65.54</v>
      </c>
      <c r="AQ10" s="17" t="str">
        <f aca="false">IFERROR(VLOOKUP(A10,'13-CER'!M:R,6,0),"")</f>
        <v/>
      </c>
      <c r="AR10" s="17" t="str">
        <f aca="false">IFERROR(VLOOKUP(A10,'13-CER'!A:F,6,0),"")</f>
        <v/>
      </c>
      <c r="AS10" s="17" t="str">
        <f aca="false">IFERROR(VLOOKUP(A10,'14-OGY'!M:R,6,0),"")</f>
        <v/>
      </c>
      <c r="AT10" s="17" t="str">
        <f aca="false">IFERROR(VLOOKUP(A10,'14-OGY'!A:F,6,0),"")</f>
        <v/>
      </c>
      <c r="AU10" s="17" t="str">
        <f aca="false">IFERROR(VLOOKUP(A10,'15-BAI'!A:F,6,0),"")</f>
        <v/>
      </c>
      <c r="AV10" s="17" t="str">
        <f aca="false">IFERROR(VLOOKUP(A10,'16-HERB'!A:F,6,0),"")</f>
        <v/>
      </c>
      <c r="AW10" s="17" t="n">
        <f aca="false">IFERROR(VLOOKUP(A10,'17-LOM'!M:R,6,0),"")</f>
        <v>67.11</v>
      </c>
      <c r="AX10" s="17" t="str">
        <f aca="false">IFERROR(VLOOKUP(A10,'17-LOM'!A:F,6,0),"")</f>
        <v/>
      </c>
      <c r="AY10" s="17"/>
      <c r="AZ10" s="17"/>
      <c r="BA10" s="17" t="str">
        <f aca="false">IFERROR(VLOOKUP(A10,'20-NIL'!A:F,6,0),"")</f>
        <v/>
      </c>
      <c r="BB10" s="17" t="str">
        <f aca="false">IFERROR(VLOOKUP(A10,'21-OET'!M:R,6,0),"")</f>
        <v/>
      </c>
      <c r="BC10" s="17" t="str">
        <f aca="false">IFERROR(VLOOKUP(A10,'21-OET'!A:F,6,0),"")</f>
        <v/>
      </c>
      <c r="BD10" s="17" t="n">
        <f aca="false">IFERROR(VLOOKUP(A10,'22-SAI'!M:R,6,0),"")</f>
        <v>65.66</v>
      </c>
      <c r="BE10" s="17" t="str">
        <f aca="false">IFERROR(VLOOKUP(A10,'22-SAI'!A:F,6,0),"")</f>
        <v/>
      </c>
      <c r="BF10" s="17"/>
      <c r="BG10" s="17"/>
      <c r="BH10" s="17" t="str">
        <f aca="false">IFERROR(VLOOKUP(A10,'23-NIV12_5'!M:R,6,0),"")</f>
        <v/>
      </c>
      <c r="BI10" s="17" t="n">
        <f aca="false">IFERROR(VLOOKUP(A10,'23-NIV12_5'!A:F,6,0),"")</f>
        <v>85.94</v>
      </c>
      <c r="BJ10" s="17" t="str">
        <f aca="false">IFERROR(VLOOKUP(A10,'23-NIV21'!A:F,6,0),"")</f>
        <v/>
      </c>
      <c r="BK10" s="17" t="n">
        <f aca="false">IFERROR(VLOOKUP(A10,'24-HOR'!M:R,6,0),"")</f>
        <v>63.8</v>
      </c>
      <c r="BL10" s="17" t="str">
        <f aca="false">IFERROR(VLOOKUP(A10,'24-HOR'!A:F,6,0),"")</f>
        <v/>
      </c>
    </row>
    <row r="11" customFormat="false" ht="13.8" hidden="false" customHeight="false" outlineLevel="0" collapsed="false">
      <c r="A11" s="0" t="str">
        <f aca="false">UPPER(B11)&amp;UPPER(C11)</f>
        <v>ALVAREZ BLANCOMANUEL</v>
      </c>
      <c r="B11" s="13" t="s">
        <v>73</v>
      </c>
      <c r="C11" s="13" t="s">
        <v>74</v>
      </c>
      <c r="D11" s="13" t="str">
        <f aca="false">VLOOKUP(A11,Noms!A:H,8,0)</f>
        <v>Vétérans 2</v>
      </c>
      <c r="E11" s="0" t="n">
        <f aca="false">COUNTIF(I11:P11,"&gt;0")</f>
        <v>8</v>
      </c>
      <c r="F11" s="14" t="n">
        <f aca="false">SUM(I11:P11)</f>
        <v>540.95</v>
      </c>
      <c r="G11" s="14" t="n">
        <f aca="false">+F10-F11</f>
        <v>13.7300000000001</v>
      </c>
      <c r="H11" s="14" t="n">
        <f aca="false">IF(E11&gt;0,F11/E11,"")</f>
        <v>67.61875</v>
      </c>
      <c r="I11" s="15" t="n">
        <f aca="false">IFERROR(LARGE($R11:$CA11,1),"")</f>
        <v>75.54</v>
      </c>
      <c r="J11" s="16" t="n">
        <f aca="false">IFERROR(LARGE($R11:$CA11,2),"")</f>
        <v>74.53</v>
      </c>
      <c r="K11" s="16" t="n">
        <f aca="false">IFERROR(LARGE($R11:$CA11,3),"")</f>
        <v>73.17</v>
      </c>
      <c r="L11" s="16" t="n">
        <f aca="false">IFERROR(LARGE($R11:$CA11,4),"")</f>
        <v>67.85</v>
      </c>
      <c r="M11" s="16" t="n">
        <f aca="false">IFERROR(LARGE($R11:$CA11,5),"")</f>
        <v>65.93</v>
      </c>
      <c r="N11" s="16" t="n">
        <f aca="false">IFERROR(LARGE($R11:$CA11,6),"")</f>
        <v>62.69</v>
      </c>
      <c r="O11" s="16" t="n">
        <f aca="false">IFERROR(LARGE($R11:$CA11,7),"")</f>
        <v>61.27</v>
      </c>
      <c r="P11" s="16" t="n">
        <f aca="false">IFERROR(LARGE($R11:$CA11,8),"")</f>
        <v>59.97</v>
      </c>
      <c r="R11" s="17" t="n">
        <f aca="false">IFERROR(VLOOKUP(A11,Libre!A:D,4,0)," ")</f>
        <v>73.17</v>
      </c>
      <c r="S11" s="17" t="n">
        <f aca="false">IFERROR(VLOOKUP(A11,LibreBW!A:D,4,0)," ")</f>
        <v>59.97</v>
      </c>
      <c r="T11" s="17" t="n">
        <f aca="false">IFERROR(VLOOKUP(A11,'01-NIV'!A:F,6,0),"")</f>
        <v>48.39</v>
      </c>
      <c r="U11" s="17" t="n">
        <f aca="false">IFERROR(VLOOKUP(A11,'02-HUL'!A:F,6,0),"")</f>
        <v>45.29</v>
      </c>
      <c r="V11" s="17" t="str">
        <f aca="false">IFERROR(VLOOKUP(A11,'03-LIL'!M:R,6,0),"")</f>
        <v/>
      </c>
      <c r="W11" s="17" t="str">
        <f aca="false">IFERROR(VLOOKUP(A11,'03-LIL'!A:F,6,0),"")</f>
        <v/>
      </c>
      <c r="X11" s="17" t="str">
        <f aca="false">IFERROR(VLOOKUP(A11,'04-CHA'!M:R,6,0),"")</f>
        <v/>
      </c>
      <c r="Y11" s="17" t="n">
        <f aca="false">IFERROR(VLOOKUP(A11,'04-CHA'!A:F,6,0),"")</f>
        <v>56.11</v>
      </c>
      <c r="Z11" s="17" t="str">
        <f aca="false">IFERROR(VLOOKUP(A11,'05-WAT'!M:R,6,0),"")</f>
        <v/>
      </c>
      <c r="AA11" s="17" t="n">
        <f aca="false">IFERROR(VLOOKUP(A11,'05-WAT'!A:F,6,0),"")</f>
        <v>62.69</v>
      </c>
      <c r="AB11" s="17" t="str">
        <f aca="false">IFERROR(VLOOKUP(A11,'05-DWO'!M:R,6,0),"")</f>
        <v/>
      </c>
      <c r="AC11" s="17" t="str">
        <f aca="false">IFERROR(VLOOKUP(A11,'05-DWO'!A:F,6,0),"")</f>
        <v/>
      </c>
      <c r="AD11" s="17" t="str">
        <f aca="false">IFERROR(VLOOKUP(A11,'06-VIE'!M:R,6,0),"")</f>
        <v/>
      </c>
      <c r="AE11" s="17" t="n">
        <f aca="false">IFERROR(VLOOKUP(A11,'06-VIE'!A:F,6,0),"")</f>
        <v>61.27</v>
      </c>
      <c r="AF11" s="17" t="str">
        <f aca="false">IFERROR(VLOOKUP(A11,'07-MLL'!M:R,6,0),"")</f>
        <v/>
      </c>
      <c r="AG11" s="17" t="str">
        <f aca="false">IFERROR(VLOOKUP(A11,'07-MLL'!A:F,6,0),"")</f>
        <v/>
      </c>
      <c r="AH11" s="17" t="str">
        <f aca="false">IFERROR(VLOOKUP(A11,'08-ESS14-7'!M:R,6,0),"")</f>
        <v/>
      </c>
      <c r="AI11" s="17" t="str">
        <f aca="false">IFERROR(VLOOKUP(A11,'08-ESS14-7'!A:F,6,0),"")</f>
        <v/>
      </c>
      <c r="AJ11" s="17" t="str">
        <f aca="false">IFERROR(VLOOKUP(A11,'08-ESS21'!A:F,6,0),"")</f>
        <v/>
      </c>
      <c r="AK11" s="17" t="str">
        <f aca="false">IFERROR(VLOOKUP(A11,'09-WAU'!M:R,6,0),"")</f>
        <v/>
      </c>
      <c r="AL11" s="17" t="n">
        <f aca="false">IFERROR(VLOOKUP(A11,'09-WAU'!A:F,6,0),"")</f>
        <v>54.28</v>
      </c>
      <c r="AM11" s="17" t="str">
        <f aca="false">IFERROR(VLOOKUP(A11,'10-ECA'!M:R,6,0),"")</f>
        <v/>
      </c>
      <c r="AN11" s="17" t="str">
        <f aca="false">IFERROR(VLOOKUP(A11,'10-ECA'!A:F,6,0),"")</f>
        <v/>
      </c>
      <c r="AO11" s="17" t="n">
        <f aca="false">IFERROR(VLOOKUP(A11,'11-BIE'!A:F,6,0),"")</f>
        <v>67.85</v>
      </c>
      <c r="AP11" s="17" t="n">
        <f aca="false">IFERROR(VLOOKUP(A11,'12-BXL'!A:F,6,0),"")</f>
        <v>75.54</v>
      </c>
      <c r="AQ11" s="17" t="str">
        <f aca="false">IFERROR(VLOOKUP(A11,'13-CER'!M:R,6,0),"")</f>
        <v/>
      </c>
      <c r="AR11" s="17" t="str">
        <f aca="false">IFERROR(VLOOKUP(A11,'13-CER'!A:F,6,0),"")</f>
        <v/>
      </c>
      <c r="AS11" s="17" t="n">
        <f aca="false">IFERROR(VLOOKUP(A11,'14-OGY'!M:R,6,0),"")</f>
        <v>74.53</v>
      </c>
      <c r="AT11" s="17" t="str">
        <f aca="false">IFERROR(VLOOKUP(A11,'14-OGY'!A:F,6,0),"")</f>
        <v/>
      </c>
      <c r="AU11" s="17" t="n">
        <f aca="false">IFERROR(VLOOKUP(A11,'15-BAI'!A:F,6,0),"")</f>
        <v>65.93</v>
      </c>
      <c r="AV11" s="17" t="n">
        <f aca="false">IFERROR(VLOOKUP(A11,'16-HERB'!A:F,6,0),"")</f>
        <v>0</v>
      </c>
      <c r="AW11" s="17" t="str">
        <f aca="false">IFERROR(VLOOKUP(A11,'17-LOM'!M:R,6,0),"")</f>
        <v/>
      </c>
      <c r="AX11" s="17" t="str">
        <f aca="false">IFERROR(VLOOKUP(A11,'17-LOM'!A:F,6,0),"")</f>
        <v/>
      </c>
      <c r="AY11" s="17"/>
      <c r="AZ11" s="17"/>
      <c r="BA11" s="17" t="str">
        <f aca="false">IFERROR(VLOOKUP(A11,'20-NIL'!A:F,6,0),"")</f>
        <v/>
      </c>
      <c r="BB11" s="17" t="str">
        <f aca="false">IFERROR(VLOOKUP(A11,'21-OET'!M:R,6,0),"")</f>
        <v/>
      </c>
      <c r="BC11" s="17" t="str">
        <f aca="false">IFERROR(VLOOKUP(A11,'21-OET'!A:F,6,0),"")</f>
        <v/>
      </c>
      <c r="BD11" s="17" t="str">
        <f aca="false">IFERROR(VLOOKUP(A11,'22-SAI'!M:R,6,0),"")</f>
        <v/>
      </c>
      <c r="BE11" s="17" t="str">
        <f aca="false">IFERROR(VLOOKUP(A11,'22-SAI'!A:F,6,0),"")</f>
        <v/>
      </c>
      <c r="BF11" s="17"/>
      <c r="BG11" s="17"/>
      <c r="BH11" s="17" t="str">
        <f aca="false">IFERROR(VLOOKUP(A11,'23-NIV12_5'!M:R,6,0),"")</f>
        <v/>
      </c>
      <c r="BI11" s="17" t="str">
        <f aca="false">IFERROR(VLOOKUP(A11,'23-NIV12_5'!A:F,6,0),"")</f>
        <v/>
      </c>
      <c r="BJ11" s="17" t="str">
        <f aca="false">IFERROR(VLOOKUP(A11,'23-NIV21'!A:F,6,0),"")</f>
        <v/>
      </c>
      <c r="BK11" s="17" t="str">
        <f aca="false">IFERROR(VLOOKUP(A11,'24-HOR'!M:R,6,0),"")</f>
        <v/>
      </c>
      <c r="BL11" s="17" t="str">
        <f aca="false">IFERROR(VLOOKUP(A11,'24-HOR'!A:F,6,0),"")</f>
        <v/>
      </c>
    </row>
    <row r="12" customFormat="false" ht="13.8" hidden="false" customHeight="false" outlineLevel="0" collapsed="false">
      <c r="A12" s="0" t="str">
        <f aca="false">UPPER(B12)&amp;UPPER(C12)</f>
        <v>DERIDDERRODNEY</v>
      </c>
      <c r="B12" s="13" t="s">
        <v>75</v>
      </c>
      <c r="C12" s="13" t="s">
        <v>76</v>
      </c>
      <c r="D12" s="13" t="str">
        <f aca="false">VLOOKUP(A12,Noms!A:H,8,0)</f>
        <v>Seniors 2</v>
      </c>
      <c r="E12" s="0" t="n">
        <f aca="false">COUNTIF(I12:P12,"&gt;0")</f>
        <v>8</v>
      </c>
      <c r="F12" s="14" t="n">
        <f aca="false">SUM(I12:P12)</f>
        <v>532.2</v>
      </c>
      <c r="G12" s="14" t="n">
        <f aca="false">+F11-F12</f>
        <v>8.74999999999989</v>
      </c>
      <c r="H12" s="14" t="n">
        <f aca="false">IF(E12&gt;0,F12/E12,"")</f>
        <v>66.525</v>
      </c>
      <c r="I12" s="15" t="n">
        <f aca="false">IFERROR(LARGE($R12:$CA12,1),"")</f>
        <v>77.23</v>
      </c>
      <c r="J12" s="16" t="n">
        <f aca="false">IFERROR(LARGE($R12:$CA12,2),"")</f>
        <v>72.81</v>
      </c>
      <c r="K12" s="16" t="n">
        <f aca="false">IFERROR(LARGE($R12:$CA12,3),"")</f>
        <v>70.89</v>
      </c>
      <c r="L12" s="16" t="n">
        <f aca="false">IFERROR(LARGE($R12:$CA12,4),"")</f>
        <v>63.05</v>
      </c>
      <c r="M12" s="16" t="n">
        <f aca="false">IFERROR(LARGE($R12:$CA12,5),"")</f>
        <v>62.84</v>
      </c>
      <c r="N12" s="16" t="n">
        <f aca="false">IFERROR(LARGE($R12:$CA12,6),"")</f>
        <v>62.04</v>
      </c>
      <c r="O12" s="16" t="n">
        <f aca="false">IFERROR(LARGE($R12:$CA12,7),"")</f>
        <v>61.76</v>
      </c>
      <c r="P12" s="16" t="n">
        <f aca="false">IFERROR(LARGE($R12:$CA12,8),"")</f>
        <v>61.58</v>
      </c>
      <c r="R12" s="17" t="n">
        <f aca="false">IFERROR(VLOOKUP(A12,Libre!A:D,4,0)," ")</f>
        <v>77.23</v>
      </c>
      <c r="S12" s="17" t="str">
        <f aca="false">IFERROR(VLOOKUP(A12,LibreBW!A:D,4,0)," ")</f>
        <v> </v>
      </c>
      <c r="T12" s="17" t="n">
        <f aca="false">IFERROR(VLOOKUP(A12,'01-NIV'!A:F,6,0),"")</f>
        <v>62.04</v>
      </c>
      <c r="U12" s="17" t="str">
        <f aca="false">IFERROR(VLOOKUP(A12,'02-HUL'!A:F,6,0),"")</f>
        <v/>
      </c>
      <c r="V12" s="17" t="str">
        <f aca="false">IFERROR(VLOOKUP(A12,'03-LIL'!M:R,6,0),"")</f>
        <v/>
      </c>
      <c r="W12" s="17" t="n">
        <f aca="false">IFERROR(VLOOKUP(A12,'03-LIL'!A:F,6,0),"")</f>
        <v>70.89</v>
      </c>
      <c r="X12" s="17" t="str">
        <f aca="false">IFERROR(VLOOKUP(A12,'04-CHA'!M:R,6,0),"")</f>
        <v/>
      </c>
      <c r="Y12" s="17" t="n">
        <f aca="false">IFERROR(VLOOKUP(A12,'04-CHA'!A:F,6,0),"")</f>
        <v>58.16</v>
      </c>
      <c r="Z12" s="17" t="str">
        <f aca="false">IFERROR(VLOOKUP(A12,'05-WAT'!M:R,6,0),"")</f>
        <v/>
      </c>
      <c r="AA12" s="17" t="str">
        <f aca="false">IFERROR(VLOOKUP(A12,'05-WAT'!A:F,6,0),"")</f>
        <v/>
      </c>
      <c r="AB12" s="17" t="str">
        <f aca="false">IFERROR(VLOOKUP(A12,'05-DWO'!M:R,6,0),"")</f>
        <v/>
      </c>
      <c r="AC12" s="17" t="n">
        <f aca="false">IFERROR(VLOOKUP(A12,'05-DWO'!A:F,6,0),"")</f>
        <v>63.05</v>
      </c>
      <c r="AD12" s="17" t="str">
        <f aca="false">IFERROR(VLOOKUP(A12,'06-VIE'!M:R,6,0),"")</f>
        <v/>
      </c>
      <c r="AE12" s="17" t="str">
        <f aca="false">IFERROR(VLOOKUP(A12,'06-VIE'!A:F,6,0),"")</f>
        <v/>
      </c>
      <c r="AF12" s="17" t="str">
        <f aca="false">IFERROR(VLOOKUP(A12,'07-MLL'!M:R,6,0),"")</f>
        <v/>
      </c>
      <c r="AG12" s="17" t="n">
        <f aca="false">IFERROR(VLOOKUP(A12,'07-MLL'!A:F,6,0),"")</f>
        <v>61.58</v>
      </c>
      <c r="AH12" s="17" t="str">
        <f aca="false">IFERROR(VLOOKUP(A12,'08-ESS14-7'!M:R,6,0),"")</f>
        <v/>
      </c>
      <c r="AI12" s="17" t="str">
        <f aca="false">IFERROR(VLOOKUP(A12,'08-ESS14-7'!A:F,6,0),"")</f>
        <v/>
      </c>
      <c r="AJ12" s="17" t="n">
        <f aca="false">IFERROR(VLOOKUP(A12,'08-ESS21'!A:F,6,0),"")</f>
        <v>38.86</v>
      </c>
      <c r="AK12" s="17" t="str">
        <f aca="false">IFERROR(VLOOKUP(A12,'09-WAU'!M:R,6,0),"")</f>
        <v/>
      </c>
      <c r="AL12" s="17" t="str">
        <f aca="false">IFERROR(VLOOKUP(A12,'09-WAU'!A:F,6,0),"")</f>
        <v/>
      </c>
      <c r="AM12" s="17" t="str">
        <f aca="false">IFERROR(VLOOKUP(A12,'10-ECA'!M:R,6,0),"")</f>
        <v/>
      </c>
      <c r="AN12" s="17" t="str">
        <f aca="false">IFERROR(VLOOKUP(A12,'10-ECA'!A:F,6,0),"")</f>
        <v/>
      </c>
      <c r="AO12" s="17" t="str">
        <f aca="false">IFERROR(VLOOKUP(A12,'11-BIE'!A:F,6,0),"")</f>
        <v/>
      </c>
      <c r="AP12" s="17" t="str">
        <f aca="false">IFERROR(VLOOKUP(A12,'12-BXL'!A:F,6,0),"")</f>
        <v/>
      </c>
      <c r="AQ12" s="17" t="str">
        <f aca="false">IFERROR(VLOOKUP(A12,'13-CER'!M:R,6,0),"")</f>
        <v/>
      </c>
      <c r="AR12" s="17" t="n">
        <f aca="false">IFERROR(VLOOKUP(A12,'13-CER'!A:F,6,0),"")</f>
        <v>61.76</v>
      </c>
      <c r="AS12" s="17" t="str">
        <f aca="false">IFERROR(VLOOKUP(A12,'14-OGY'!M:R,6,0),"")</f>
        <v/>
      </c>
      <c r="AT12" s="17" t="n">
        <f aca="false">IFERROR(VLOOKUP(A12,'14-OGY'!A:F,6,0),"")</f>
        <v>35.45</v>
      </c>
      <c r="AU12" s="17" t="str">
        <f aca="false">IFERROR(VLOOKUP(A12,'15-BAI'!A:F,6,0),"")</f>
        <v/>
      </c>
      <c r="AV12" s="17" t="n">
        <f aca="false">IFERROR(VLOOKUP(A12,'16-HERB'!A:F,6,0),"")</f>
        <v>1</v>
      </c>
      <c r="AW12" s="17" t="str">
        <f aca="false">IFERROR(VLOOKUP(A12,'17-LOM'!M:R,6,0),"")</f>
        <v/>
      </c>
      <c r="AX12" s="17" t="n">
        <f aca="false">IFERROR(VLOOKUP(A12,'17-LOM'!A:F,6,0),"")</f>
        <v>72.81</v>
      </c>
      <c r="AY12" s="17"/>
      <c r="AZ12" s="17"/>
      <c r="BA12" s="17" t="str">
        <f aca="false">IFERROR(VLOOKUP(A12,'20-NIL'!A:F,6,0),"")</f>
        <v/>
      </c>
      <c r="BB12" s="17" t="str">
        <f aca="false">IFERROR(VLOOKUP(A12,'21-OET'!M:R,6,0),"")</f>
        <v/>
      </c>
      <c r="BC12" s="17" t="str">
        <f aca="false">IFERROR(VLOOKUP(A12,'21-OET'!A:F,6,0),"")</f>
        <v/>
      </c>
      <c r="BD12" s="17" t="str">
        <f aca="false">IFERROR(VLOOKUP(A12,'22-SAI'!M:R,6,0),"")</f>
        <v/>
      </c>
      <c r="BE12" s="17" t="n">
        <f aca="false">IFERROR(VLOOKUP(A12,'22-SAI'!A:F,6,0),"")</f>
        <v>62.84</v>
      </c>
      <c r="BF12" s="17"/>
      <c r="BG12" s="17"/>
      <c r="BH12" s="17" t="str">
        <f aca="false">IFERROR(VLOOKUP(A12,'23-NIV12_5'!M:R,6,0),"")</f>
        <v/>
      </c>
      <c r="BI12" s="17" t="str">
        <f aca="false">IFERROR(VLOOKUP(A12,'23-NIV12_5'!A:F,6,0),"")</f>
        <v/>
      </c>
      <c r="BJ12" s="17" t="str">
        <f aca="false">IFERROR(VLOOKUP(A12,'23-NIV21'!A:F,6,0),"")</f>
        <v/>
      </c>
      <c r="BK12" s="17" t="str">
        <f aca="false">IFERROR(VLOOKUP(A12,'24-HOR'!M:R,6,0),"")</f>
        <v/>
      </c>
      <c r="BL12" s="17" t="str">
        <f aca="false">IFERROR(VLOOKUP(A12,'24-HOR'!A:F,6,0),"")</f>
        <v/>
      </c>
    </row>
    <row r="13" customFormat="false" ht="13.8" hidden="false" customHeight="false" outlineLevel="0" collapsed="false">
      <c r="A13" s="0" t="str">
        <f aca="false">UPPER(B13)&amp;UPPER(C13)</f>
        <v>EECKHOUTMARC E.</v>
      </c>
      <c r="B13" s="13" t="s">
        <v>77</v>
      </c>
      <c r="C13" s="13" t="s">
        <v>78</v>
      </c>
      <c r="D13" s="13" t="str">
        <f aca="false">VLOOKUP(A13,Noms!A:H,8,0)</f>
        <v>Vétérans 1</v>
      </c>
      <c r="E13" s="0" t="n">
        <f aca="false">COUNTIF(I13:P13,"&gt;0")</f>
        <v>8</v>
      </c>
      <c r="F13" s="14" t="n">
        <f aca="false">SUM(I13:P13)</f>
        <v>508.11</v>
      </c>
      <c r="G13" s="14" t="n">
        <f aca="false">+F12-F13</f>
        <v>24.09</v>
      </c>
      <c r="H13" s="14" t="n">
        <f aca="false">IF(E13&gt;0,F13/E13,"")</f>
        <v>63.51375</v>
      </c>
      <c r="I13" s="15" t="n">
        <f aca="false">IFERROR(LARGE($R13:$CA13,1),"")</f>
        <v>70.23</v>
      </c>
      <c r="J13" s="16" t="n">
        <f aca="false">IFERROR(LARGE($R13:$CA13,2),"")</f>
        <v>68.91</v>
      </c>
      <c r="K13" s="16" t="n">
        <f aca="false">IFERROR(LARGE($R13:$CA13,3),"")</f>
        <v>68.54</v>
      </c>
      <c r="L13" s="16" t="n">
        <f aca="false">IFERROR(LARGE($R13:$CA13,4),"")</f>
        <v>64.84</v>
      </c>
      <c r="M13" s="16" t="n">
        <f aca="false">IFERROR(LARGE($R13:$CA13,5),"")</f>
        <v>64.59</v>
      </c>
      <c r="N13" s="16" t="n">
        <f aca="false">IFERROR(LARGE($R13:$CA13,6),"")</f>
        <v>61.1</v>
      </c>
      <c r="O13" s="16" t="n">
        <f aca="false">IFERROR(LARGE($R13:$CA13,7),"")</f>
        <v>57.24</v>
      </c>
      <c r="P13" s="16" t="n">
        <f aca="false">IFERROR(LARGE($R13:$CA13,8),"")</f>
        <v>52.66</v>
      </c>
      <c r="R13" s="17" t="str">
        <f aca="false">IFERROR(VLOOKUP(A13,Libre!A:D,4,0)," ")</f>
        <v> </v>
      </c>
      <c r="S13" s="17" t="str">
        <f aca="false">IFERROR(VLOOKUP(A13,LibreBW!A:D,4,0)," ")</f>
        <v> </v>
      </c>
      <c r="T13" s="17" t="n">
        <f aca="false">IFERROR(VLOOKUP(A13,'01-NIV'!A:F,6,0),"")</f>
        <v>57.24</v>
      </c>
      <c r="U13" s="17" t="str">
        <f aca="false">IFERROR(VLOOKUP(A13,'02-HUL'!A:F,6,0),"")</f>
        <v/>
      </c>
      <c r="V13" s="17" t="str">
        <f aca="false">IFERROR(VLOOKUP(A13,'03-LIL'!M:R,6,0),"")</f>
        <v/>
      </c>
      <c r="W13" s="17" t="n">
        <f aca="false">IFERROR(VLOOKUP(A13,'03-LIL'!A:F,6,0),"")</f>
        <v>68.54</v>
      </c>
      <c r="X13" s="17" t="str">
        <f aca="false">IFERROR(VLOOKUP(A13,'04-CHA'!M:R,6,0),"")</f>
        <v/>
      </c>
      <c r="Y13" s="17" t="str">
        <f aca="false">IFERROR(VLOOKUP(A13,'04-CHA'!A:F,6,0),"")</f>
        <v/>
      </c>
      <c r="Z13" s="17" t="str">
        <f aca="false">IFERROR(VLOOKUP(A13,'05-WAT'!M:R,6,0),"")</f>
        <v/>
      </c>
      <c r="AA13" s="17" t="str">
        <f aca="false">IFERROR(VLOOKUP(A13,'05-WAT'!A:F,6,0),"")</f>
        <v/>
      </c>
      <c r="AB13" s="17" t="str">
        <f aca="false">IFERROR(VLOOKUP(A13,'05-DWO'!M:R,6,0),"")</f>
        <v/>
      </c>
      <c r="AC13" s="17" t="n">
        <f aca="false">IFERROR(VLOOKUP(A13,'05-DWO'!A:F,6,0),"")</f>
        <v>64.59</v>
      </c>
      <c r="AD13" s="17" t="str">
        <f aca="false">IFERROR(VLOOKUP(A13,'06-VIE'!M:R,6,0),"")</f>
        <v/>
      </c>
      <c r="AE13" s="17" t="str">
        <f aca="false">IFERROR(VLOOKUP(A13,'06-VIE'!A:F,6,0),"")</f>
        <v/>
      </c>
      <c r="AF13" s="17" t="str">
        <f aca="false">IFERROR(VLOOKUP(A13,'07-MLL'!M:R,6,0),"")</f>
        <v/>
      </c>
      <c r="AG13" s="17" t="n">
        <f aca="false">IFERROR(VLOOKUP(A13,'07-MLL'!A:F,6,0),"")</f>
        <v>61.1</v>
      </c>
      <c r="AH13" s="17" t="str">
        <f aca="false">IFERROR(VLOOKUP(A13,'08-ESS14-7'!M:R,6,0),"")</f>
        <v/>
      </c>
      <c r="AI13" s="17" t="n">
        <f aca="false">IFERROR(VLOOKUP(A13,'08-ESS14-7'!A:F,6,0),"")</f>
        <v>52.66</v>
      </c>
      <c r="AJ13" s="17" t="str">
        <f aca="false">IFERROR(VLOOKUP(A13,'08-ESS21'!A:F,6,0),"")</f>
        <v/>
      </c>
      <c r="AK13" s="17" t="str">
        <f aca="false">IFERROR(VLOOKUP(A13,'09-WAU'!M:R,6,0),"")</f>
        <v/>
      </c>
      <c r="AL13" s="17" t="n">
        <f aca="false">IFERROR(VLOOKUP(A13,'09-WAU'!A:F,6,0),"")</f>
        <v>64.84</v>
      </c>
      <c r="AM13" s="17" t="str">
        <f aca="false">IFERROR(VLOOKUP(A13,'10-ECA'!M:R,6,0),"")</f>
        <v/>
      </c>
      <c r="AN13" s="17" t="str">
        <f aca="false">IFERROR(VLOOKUP(A13,'10-ECA'!A:F,6,0),"")</f>
        <v/>
      </c>
      <c r="AO13" s="17" t="str">
        <f aca="false">IFERROR(VLOOKUP(A13,'11-BIE'!A:F,6,0),"")</f>
        <v/>
      </c>
      <c r="AP13" s="17" t="n">
        <f aca="false">IFERROR(VLOOKUP(A13,'12-BXL'!A:F,6,0),"")</f>
        <v>70.23</v>
      </c>
      <c r="AQ13" s="17" t="str">
        <f aca="false">IFERROR(VLOOKUP(A13,'13-CER'!M:R,6,0),"")</f>
        <v/>
      </c>
      <c r="AR13" s="17" t="str">
        <f aca="false">IFERROR(VLOOKUP(A13,'13-CER'!A:F,6,0),"")</f>
        <v/>
      </c>
      <c r="AS13" s="17" t="str">
        <f aca="false">IFERROR(VLOOKUP(A13,'14-OGY'!M:R,6,0),"")</f>
        <v/>
      </c>
      <c r="AT13" s="17" t="str">
        <f aca="false">IFERROR(VLOOKUP(A13,'14-OGY'!A:F,6,0),"")</f>
        <v/>
      </c>
      <c r="AU13" s="17" t="str">
        <f aca="false">IFERROR(VLOOKUP(A13,'15-BAI'!A:F,6,0),"")</f>
        <v/>
      </c>
      <c r="AV13" s="17" t="str">
        <f aca="false">IFERROR(VLOOKUP(A13,'16-HERB'!A:F,6,0),"")</f>
        <v/>
      </c>
      <c r="AW13" s="17" t="str">
        <f aca="false">IFERROR(VLOOKUP(A13,'17-LOM'!M:R,6,0),"")</f>
        <v/>
      </c>
      <c r="AX13" s="17" t="str">
        <f aca="false">IFERROR(VLOOKUP(A13,'17-LOM'!A:F,6,0),"")</f>
        <v/>
      </c>
      <c r="AY13" s="17"/>
      <c r="AZ13" s="17"/>
      <c r="BA13" s="17" t="str">
        <f aca="false">IFERROR(VLOOKUP(A13,'20-NIL'!A:F,6,0),"")</f>
        <v/>
      </c>
      <c r="BB13" s="17" t="str">
        <f aca="false">IFERROR(VLOOKUP(A13,'21-OET'!M:R,6,0),"")</f>
        <v/>
      </c>
      <c r="BC13" s="17" t="str">
        <f aca="false">IFERROR(VLOOKUP(A13,'21-OET'!A:F,6,0),"")</f>
        <v/>
      </c>
      <c r="BD13" s="17" t="n">
        <f aca="false">IFERROR(VLOOKUP(A13,'22-SAI'!M:R,6,0),"")</f>
        <v>68.91</v>
      </c>
      <c r="BE13" s="17" t="str">
        <f aca="false">IFERROR(VLOOKUP(A13,'22-SAI'!A:F,6,0),"")</f>
        <v/>
      </c>
      <c r="BF13" s="17"/>
      <c r="BG13" s="17"/>
      <c r="BH13" s="17" t="str">
        <f aca="false">IFERROR(VLOOKUP(A13,'23-NIV12_5'!M:R,6,0),"")</f>
        <v/>
      </c>
      <c r="BI13" s="17" t="str">
        <f aca="false">IFERROR(VLOOKUP(A13,'23-NIV12_5'!A:F,6,0),"")</f>
        <v/>
      </c>
      <c r="BJ13" s="17" t="str">
        <f aca="false">IFERROR(VLOOKUP(A13,'23-NIV21'!A:F,6,0),"")</f>
        <v/>
      </c>
      <c r="BK13" s="17" t="str">
        <f aca="false">IFERROR(VLOOKUP(A13,'24-HOR'!M:R,6,0),"")</f>
        <v/>
      </c>
      <c r="BL13" s="17" t="str">
        <f aca="false">IFERROR(VLOOKUP(A13,'24-HOR'!A:F,6,0),"")</f>
        <v/>
      </c>
    </row>
    <row r="14" customFormat="false" ht="13.8" hidden="false" customHeight="false" outlineLevel="0" collapsed="false">
      <c r="A14" s="0" t="str">
        <f aca="false">UPPER(B14)&amp;UPPER(C14)</f>
        <v>FONTAINEAMÉLIE</v>
      </c>
      <c r="B14" s="19" t="s">
        <v>79</v>
      </c>
      <c r="C14" s="19" t="s">
        <v>80</v>
      </c>
      <c r="D14" s="19" t="str">
        <f aca="false">VLOOKUP(A14,Noms!A:H,8,0)</f>
        <v>Dames 1</v>
      </c>
      <c r="E14" s="0" t="n">
        <f aca="false">COUNTIF(I14:P14,"&gt;0")</f>
        <v>8</v>
      </c>
      <c r="F14" s="14" t="n">
        <f aca="false">SUM(I14:P14)</f>
        <v>502</v>
      </c>
      <c r="G14" s="14" t="n">
        <f aca="false">+F13-F14</f>
        <v>6.11000000000001</v>
      </c>
      <c r="H14" s="14" t="n">
        <f aca="false">IF(E14&gt;0,F14/E14,"")</f>
        <v>62.75</v>
      </c>
      <c r="I14" s="15" t="n">
        <f aca="false">IFERROR(LARGE($R14:$CA14,1),"")</f>
        <v>67.35</v>
      </c>
      <c r="J14" s="16" t="n">
        <f aca="false">IFERROR(LARGE($R14:$CA14,2),"")</f>
        <v>67.15</v>
      </c>
      <c r="K14" s="16" t="n">
        <f aca="false">IFERROR(LARGE($R14:$CA14,3),"")</f>
        <v>64.3</v>
      </c>
      <c r="L14" s="16" t="n">
        <f aca="false">IFERROR(LARGE($R14:$CA14,4),"")</f>
        <v>63.88</v>
      </c>
      <c r="M14" s="16" t="n">
        <f aca="false">IFERROR(LARGE($R14:$CA14,5),"")</f>
        <v>61.68</v>
      </c>
      <c r="N14" s="16" t="n">
        <f aca="false">IFERROR(LARGE($R14:$CA14,6),"")</f>
        <v>61.08</v>
      </c>
      <c r="O14" s="16" t="n">
        <f aca="false">IFERROR(LARGE($R14:$CA14,7),"")</f>
        <v>59.64</v>
      </c>
      <c r="P14" s="16" t="n">
        <f aca="false">IFERROR(LARGE($R14:$CA14,8),"")</f>
        <v>56.92</v>
      </c>
      <c r="R14" s="17" t="n">
        <f aca="false">IFERROR(VLOOKUP(A14,Libre!A:D,4,0)," ")</f>
        <v>61.08</v>
      </c>
      <c r="S14" s="17" t="str">
        <f aca="false">IFERROR(VLOOKUP(A14,LibreBW!A:D,4,0)," ")</f>
        <v> </v>
      </c>
      <c r="T14" s="17" t="n">
        <f aca="false">IFERROR(VLOOKUP(A14,'01-NIV'!A:F,6,0),"")</f>
        <v>53.13</v>
      </c>
      <c r="U14" s="17" t="n">
        <f aca="false">IFERROR(VLOOKUP(A14,'02-HUL'!A:F,6,0),"")</f>
        <v>59.64</v>
      </c>
      <c r="V14" s="17" t="str">
        <f aca="false">IFERROR(VLOOKUP(A14,'03-LIL'!M:R,6,0),"")</f>
        <v/>
      </c>
      <c r="W14" s="17" t="str">
        <f aca="false">IFERROR(VLOOKUP(A14,'03-LIL'!A:F,6,0),"")</f>
        <v/>
      </c>
      <c r="X14" s="17" t="str">
        <f aca="false">IFERROR(VLOOKUP(A14,'04-CHA'!M:R,6,0),"")</f>
        <v/>
      </c>
      <c r="Y14" s="17" t="n">
        <f aca="false">IFERROR(VLOOKUP(A14,'04-CHA'!A:F,6,0),"")</f>
        <v>54.37</v>
      </c>
      <c r="Z14" s="17" t="str">
        <f aca="false">IFERROR(VLOOKUP(A14,'05-WAT'!M:R,6,0),"")</f>
        <v/>
      </c>
      <c r="AA14" s="17" t="n">
        <f aca="false">IFERROR(VLOOKUP(A14,'05-WAT'!A:F,6,0),"")</f>
        <v>56.92</v>
      </c>
      <c r="AB14" s="17" t="str">
        <f aca="false">IFERROR(VLOOKUP(A14,'05-DWO'!M:R,6,0),"")</f>
        <v/>
      </c>
      <c r="AC14" s="17" t="str">
        <f aca="false">IFERROR(VLOOKUP(A14,'05-DWO'!A:F,6,0),"")</f>
        <v/>
      </c>
      <c r="AD14" s="17" t="str">
        <f aca="false">IFERROR(VLOOKUP(A14,'06-VIE'!M:R,6,0),"")</f>
        <v/>
      </c>
      <c r="AE14" s="17" t="n">
        <f aca="false">IFERROR(VLOOKUP(A14,'06-VIE'!A:F,6,0),"")</f>
        <v>61.68</v>
      </c>
      <c r="AF14" s="17" t="str">
        <f aca="false">IFERROR(VLOOKUP(A14,'07-MLL'!M:R,6,0),"")</f>
        <v/>
      </c>
      <c r="AG14" s="17" t="str">
        <f aca="false">IFERROR(VLOOKUP(A14,'07-MLL'!A:F,6,0),"")</f>
        <v/>
      </c>
      <c r="AH14" s="17" t="n">
        <f aca="false">IFERROR(VLOOKUP(A14,'08-ESS14-7'!M:R,6,0),"")</f>
        <v>67.15</v>
      </c>
      <c r="AI14" s="17" t="str">
        <f aca="false">IFERROR(VLOOKUP(A14,'08-ESS14-7'!A:F,6,0),"")</f>
        <v/>
      </c>
      <c r="AJ14" s="17" t="str">
        <f aca="false">IFERROR(VLOOKUP(A14,'08-ESS21'!A:F,6,0),"")</f>
        <v/>
      </c>
      <c r="AK14" s="17" t="str">
        <f aca="false">IFERROR(VLOOKUP(A14,'09-WAU'!M:R,6,0),"")</f>
        <v/>
      </c>
      <c r="AL14" s="17" t="n">
        <f aca="false">IFERROR(VLOOKUP(A14,'09-WAU'!A:F,6,0),"")</f>
        <v>63.88</v>
      </c>
      <c r="AM14" s="17" t="n">
        <f aca="false">IFERROR(VLOOKUP(A14,'10-ECA'!M:R,6,0),"")</f>
        <v>64.3</v>
      </c>
      <c r="AN14" s="17" t="str">
        <f aca="false">IFERROR(VLOOKUP(A14,'10-ECA'!A:F,6,0),"")</f>
        <v/>
      </c>
      <c r="AO14" s="17" t="str">
        <f aca="false">IFERROR(VLOOKUP(A14,'11-BIE'!A:F,6,0),"")</f>
        <v/>
      </c>
      <c r="AP14" s="17" t="str">
        <f aca="false">IFERROR(VLOOKUP(A14,'12-BXL'!A:F,6,0),"")</f>
        <v/>
      </c>
      <c r="AQ14" s="17" t="n">
        <f aca="false">IFERROR(VLOOKUP(A14,'13-CER'!M:R,6,0),"")</f>
        <v>67.35</v>
      </c>
      <c r="AR14" s="17" t="str">
        <f aca="false">IFERROR(VLOOKUP(A14,'13-CER'!A:F,6,0),"")</f>
        <v/>
      </c>
      <c r="AS14" s="17" t="str">
        <f aca="false">IFERROR(VLOOKUP(A14,'14-OGY'!M:R,6,0),"")</f>
        <v/>
      </c>
      <c r="AT14" s="17" t="str">
        <f aca="false">IFERROR(VLOOKUP(A14,'14-OGY'!A:F,6,0),"")</f>
        <v/>
      </c>
      <c r="AU14" s="17" t="str">
        <f aca="false">IFERROR(VLOOKUP(A14,'15-BAI'!A:F,6,0),"")</f>
        <v/>
      </c>
      <c r="AV14" s="17" t="str">
        <f aca="false">IFERROR(VLOOKUP(A14,'16-HERB'!A:F,6,0),"")</f>
        <v/>
      </c>
      <c r="AW14" s="17" t="str">
        <f aca="false">IFERROR(VLOOKUP(A14,'17-LOM'!M:R,6,0),"")</f>
        <v/>
      </c>
      <c r="AX14" s="17" t="str">
        <f aca="false">IFERROR(VLOOKUP(A14,'17-LOM'!A:F,6,0),"")</f>
        <v/>
      </c>
      <c r="AY14" s="17"/>
      <c r="AZ14" s="17"/>
      <c r="BA14" s="17" t="str">
        <f aca="false">IFERROR(VLOOKUP(A14,'20-NIL'!A:F,6,0),"")</f>
        <v/>
      </c>
      <c r="BB14" s="17" t="str">
        <f aca="false">IFERROR(VLOOKUP(A14,'21-OET'!M:R,6,0),"")</f>
        <v/>
      </c>
      <c r="BC14" s="17" t="str">
        <f aca="false">IFERROR(VLOOKUP(A14,'21-OET'!A:F,6,0),"")</f>
        <v/>
      </c>
      <c r="BD14" s="17" t="str">
        <f aca="false">IFERROR(VLOOKUP(A14,'22-SAI'!M:R,6,0),"")</f>
        <v/>
      </c>
      <c r="BE14" s="17" t="str">
        <f aca="false">IFERROR(VLOOKUP(A14,'22-SAI'!A:F,6,0),"")</f>
        <v/>
      </c>
      <c r="BF14" s="17"/>
      <c r="BG14" s="17"/>
      <c r="BH14" s="17" t="str">
        <f aca="false">IFERROR(VLOOKUP(A14,'23-NIV12_5'!M:R,6,0),"")</f>
        <v/>
      </c>
      <c r="BI14" s="17" t="str">
        <f aca="false">IFERROR(VLOOKUP(A14,'23-NIV12_5'!A:F,6,0),"")</f>
        <v/>
      </c>
      <c r="BJ14" s="17" t="str">
        <f aca="false">IFERROR(VLOOKUP(A14,'23-NIV21'!A:F,6,0),"")</f>
        <v/>
      </c>
      <c r="BK14" s="17" t="str">
        <f aca="false">IFERROR(VLOOKUP(A14,'24-HOR'!M:R,6,0),"")</f>
        <v/>
      </c>
      <c r="BL14" s="17" t="str">
        <f aca="false">IFERROR(VLOOKUP(A14,'24-HOR'!A:F,6,0),"")</f>
        <v/>
      </c>
    </row>
    <row r="15" customFormat="false" ht="13.8" hidden="false" customHeight="false" outlineLevel="0" collapsed="false">
      <c r="A15" s="0" t="str">
        <f aca="false">UPPER(B15)&amp;UPPER(C15)</f>
        <v>PARADADAVID P.</v>
      </c>
      <c r="B15" s="13" t="s">
        <v>81</v>
      </c>
      <c r="C15" s="13" t="s">
        <v>82</v>
      </c>
      <c r="D15" s="13" t="str">
        <f aca="false">VLOOKUP(A15,Noms!A:H,8,0)</f>
        <v>Seniors 2</v>
      </c>
      <c r="E15" s="0" t="n">
        <f aca="false">COUNTIF(I15:P15,"&gt;0")</f>
        <v>8</v>
      </c>
      <c r="F15" s="14" t="n">
        <f aca="false">SUM(I15:P15)</f>
        <v>492.44</v>
      </c>
      <c r="G15" s="14" t="n">
        <f aca="false">+F14-F15</f>
        <v>9.56</v>
      </c>
      <c r="H15" s="14" t="n">
        <f aca="false">IF(E15&gt;0,F15/E15,"")</f>
        <v>61.555</v>
      </c>
      <c r="I15" s="15" t="n">
        <f aca="false">IFERROR(LARGE($R15:$CA15,1),"")</f>
        <v>72.39</v>
      </c>
      <c r="J15" s="16" t="n">
        <f aca="false">IFERROR(LARGE($R15:$CA15,2),"")</f>
        <v>69.82</v>
      </c>
      <c r="K15" s="16" t="n">
        <f aca="false">IFERROR(LARGE($R15:$CA15,3),"")</f>
        <v>69.4</v>
      </c>
      <c r="L15" s="16" t="n">
        <f aca="false">IFERROR(LARGE($R15:$CA15,4),"")</f>
        <v>67.8</v>
      </c>
      <c r="M15" s="16" t="n">
        <f aca="false">IFERROR(LARGE($R15:$CA15,5),"")</f>
        <v>63.85</v>
      </c>
      <c r="N15" s="16" t="n">
        <f aca="false">IFERROR(LARGE($R15:$CA15,6),"")</f>
        <v>63.72</v>
      </c>
      <c r="O15" s="16" t="n">
        <f aca="false">IFERROR(LARGE($R15:$CA15,7),"")</f>
        <v>52.7</v>
      </c>
      <c r="P15" s="16" t="n">
        <f aca="false">IFERROR(LARGE($R15:$CA15,8),"")</f>
        <v>32.76</v>
      </c>
      <c r="R15" s="17" t="str">
        <f aca="false">IFERROR(VLOOKUP(A15,Libre!A:D,4,0)," ")</f>
        <v> </v>
      </c>
      <c r="S15" s="17" t="str">
        <f aca="false">IFERROR(VLOOKUP(A15,LibreBW!A:D,4,0)," ")</f>
        <v> </v>
      </c>
      <c r="T15" s="17" t="n">
        <f aca="false">IFERROR(VLOOKUP(A15,'01-NIV'!A:F,6,0),"")</f>
        <v>32.76</v>
      </c>
      <c r="U15" s="17" t="n">
        <f aca="false">IFERROR(VLOOKUP(A15,'02-HUL'!A:F,6,0),"")</f>
        <v>52.7</v>
      </c>
      <c r="V15" s="17" t="str">
        <f aca="false">IFERROR(VLOOKUP(A15,'03-LIL'!M:R,6,0),"")</f>
        <v/>
      </c>
      <c r="W15" s="17" t="n">
        <f aca="false">IFERROR(VLOOKUP(A15,'03-LIL'!A:F,6,0),"")</f>
        <v>63.85</v>
      </c>
      <c r="X15" s="17" t="str">
        <f aca="false">IFERROR(VLOOKUP(A15,'04-CHA'!M:R,6,0),"")</f>
        <v/>
      </c>
      <c r="Y15" s="17" t="str">
        <f aca="false">IFERROR(VLOOKUP(A15,'04-CHA'!A:F,6,0),"")</f>
        <v/>
      </c>
      <c r="Z15" s="17" t="str">
        <f aca="false">IFERROR(VLOOKUP(A15,'05-WAT'!M:R,6,0),"")</f>
        <v/>
      </c>
      <c r="AA15" s="17" t="n">
        <f aca="false">IFERROR(VLOOKUP(A15,'05-WAT'!A:F,6,0),"")</f>
        <v>13.39</v>
      </c>
      <c r="AB15" s="17" t="str">
        <f aca="false">IFERROR(VLOOKUP(A15,'05-DWO'!M:R,6,0),"")</f>
        <v/>
      </c>
      <c r="AC15" s="17" t="str">
        <f aca="false">IFERROR(VLOOKUP(A15,'05-DWO'!A:F,6,0),"")</f>
        <v/>
      </c>
      <c r="AD15" s="17" t="str">
        <f aca="false">IFERROR(VLOOKUP(A15,'06-VIE'!M:R,6,0),"")</f>
        <v/>
      </c>
      <c r="AE15" s="17" t="str">
        <f aca="false">IFERROR(VLOOKUP(A15,'06-VIE'!A:F,6,0),"")</f>
        <v/>
      </c>
      <c r="AF15" s="17" t="str">
        <f aca="false">IFERROR(VLOOKUP(A15,'07-MLL'!M:R,6,0),"")</f>
        <v/>
      </c>
      <c r="AG15" s="17" t="str">
        <f aca="false">IFERROR(VLOOKUP(A15,'07-MLL'!A:F,6,0),"")</f>
        <v/>
      </c>
      <c r="AH15" s="17" t="n">
        <f aca="false">IFERROR(VLOOKUP(A15,'08-ESS14-7'!M:R,6,0),"")</f>
        <v>69.4</v>
      </c>
      <c r="AI15" s="17" t="str">
        <f aca="false">IFERROR(VLOOKUP(A15,'08-ESS14-7'!A:F,6,0),"")</f>
        <v/>
      </c>
      <c r="AJ15" s="17" t="str">
        <f aca="false">IFERROR(VLOOKUP(A15,'08-ESS21'!A:F,6,0),"")</f>
        <v/>
      </c>
      <c r="AK15" s="17" t="str">
        <f aca="false">IFERROR(VLOOKUP(A15,'09-WAU'!M:R,6,0),"")</f>
        <v/>
      </c>
      <c r="AL15" s="17" t="n">
        <f aca="false">IFERROR(VLOOKUP(A15,'09-WAU'!A:F,6,0),"")</f>
        <v>63.72</v>
      </c>
      <c r="AM15" s="17" t="n">
        <f aca="false">IFERROR(VLOOKUP(A15,'10-ECA'!M:R,6,0),"")</f>
        <v>67.8</v>
      </c>
      <c r="AN15" s="17" t="str">
        <f aca="false">IFERROR(VLOOKUP(A15,'10-ECA'!A:F,6,0),"")</f>
        <v/>
      </c>
      <c r="AO15" s="17" t="str">
        <f aca="false">IFERROR(VLOOKUP(A15,'11-BIE'!A:F,6,0),"")</f>
        <v/>
      </c>
      <c r="AP15" s="17" t="str">
        <f aca="false">IFERROR(VLOOKUP(A15,'12-BXL'!A:F,6,0),"")</f>
        <v/>
      </c>
      <c r="AQ15" s="17" t="str">
        <f aca="false">IFERROR(VLOOKUP(A15,'13-CER'!M:R,6,0),"")</f>
        <v/>
      </c>
      <c r="AR15" s="17" t="str">
        <f aca="false">IFERROR(VLOOKUP(A15,'13-CER'!A:F,6,0),"")</f>
        <v/>
      </c>
      <c r="AS15" s="17" t="n">
        <f aca="false">IFERROR(VLOOKUP(A15,'14-OGY'!M:R,6,0),"")</f>
        <v>69.82</v>
      </c>
      <c r="AT15" s="17" t="str">
        <f aca="false">IFERROR(VLOOKUP(A15,'14-OGY'!A:F,6,0),"")</f>
        <v/>
      </c>
      <c r="AU15" s="17" t="str">
        <f aca="false">IFERROR(VLOOKUP(A15,'15-BAI'!A:F,6,0),"")</f>
        <v/>
      </c>
      <c r="AV15" s="17" t="str">
        <f aca="false">IFERROR(VLOOKUP(A15,'16-HERB'!A:F,6,0),"")</f>
        <v/>
      </c>
      <c r="AW15" s="17" t="n">
        <f aca="false">IFERROR(VLOOKUP(A15,'17-LOM'!M:R,6,0),"")</f>
        <v>72.39</v>
      </c>
      <c r="AX15" s="17" t="str">
        <f aca="false">IFERROR(VLOOKUP(A15,'17-LOM'!A:F,6,0),"")</f>
        <v/>
      </c>
      <c r="AY15" s="17"/>
      <c r="AZ15" s="17"/>
      <c r="BA15" s="17" t="str">
        <f aca="false">IFERROR(VLOOKUP(A15,'20-NIL'!A:F,6,0),"")</f>
        <v/>
      </c>
      <c r="BB15" s="17" t="str">
        <f aca="false">IFERROR(VLOOKUP(A15,'21-OET'!M:R,6,0),"")</f>
        <v/>
      </c>
      <c r="BC15" s="17" t="str">
        <f aca="false">IFERROR(VLOOKUP(A15,'21-OET'!A:F,6,0),"")</f>
        <v/>
      </c>
      <c r="BD15" s="17" t="str">
        <f aca="false">IFERROR(VLOOKUP(A15,'22-SAI'!M:R,6,0),"")</f>
        <v/>
      </c>
      <c r="BE15" s="17" t="str">
        <f aca="false">IFERROR(VLOOKUP(A15,'22-SAI'!A:F,6,0),"")</f>
        <v/>
      </c>
      <c r="BF15" s="17"/>
      <c r="BG15" s="17"/>
      <c r="BH15" s="17" t="str">
        <f aca="false">IFERROR(VLOOKUP(A15,'23-NIV12_5'!M:R,6,0),"")</f>
        <v/>
      </c>
      <c r="BI15" s="17" t="str">
        <f aca="false">IFERROR(VLOOKUP(A15,'23-NIV12_5'!A:F,6,0),"")</f>
        <v/>
      </c>
      <c r="BJ15" s="17" t="str">
        <f aca="false">IFERROR(VLOOKUP(A15,'23-NIV21'!A:F,6,0),"")</f>
        <v/>
      </c>
      <c r="BK15" s="17" t="str">
        <f aca="false">IFERROR(VLOOKUP(A15,'24-HOR'!M:R,6,0),"")</f>
        <v/>
      </c>
      <c r="BL15" s="17" t="str">
        <f aca="false">IFERROR(VLOOKUP(A15,'24-HOR'!A:F,6,0),"")</f>
        <v/>
      </c>
    </row>
    <row r="16" customFormat="false" ht="13.8" hidden="false" customHeight="false" outlineLevel="0" collapsed="false">
      <c r="A16" s="0" t="str">
        <f aca="false">UPPER(B16)&amp;UPPER(C16)</f>
        <v>FABRISJONATHAN</v>
      </c>
      <c r="B16" s="13" t="s">
        <v>67</v>
      </c>
      <c r="C16" s="13" t="s">
        <v>83</v>
      </c>
      <c r="D16" s="13" t="str">
        <f aca="false">VLOOKUP(A16,Noms!A:H,8,0)</f>
        <v>Seniors 2</v>
      </c>
      <c r="E16" s="0" t="n">
        <f aca="false">COUNTIF(I16:P16,"&gt;0")</f>
        <v>8</v>
      </c>
      <c r="F16" s="14" t="n">
        <f aca="false">SUM(I16:P16)</f>
        <v>467.23</v>
      </c>
      <c r="G16" s="14" t="n">
        <f aca="false">+F15-F16</f>
        <v>25.21</v>
      </c>
      <c r="H16" s="14" t="n">
        <f aca="false">IF(E16&gt;0,F16/E16,"")</f>
        <v>58.40375</v>
      </c>
      <c r="I16" s="15" t="n">
        <f aca="false">IFERROR(LARGE($R16:$CA16,1),"")</f>
        <v>69.42</v>
      </c>
      <c r="J16" s="16" t="n">
        <f aca="false">IFERROR(LARGE($R16:$CA16,2),"")</f>
        <v>69.03</v>
      </c>
      <c r="K16" s="16" t="n">
        <f aca="false">IFERROR(LARGE($R16:$CA16,3),"")</f>
        <v>64.58</v>
      </c>
      <c r="L16" s="16" t="n">
        <f aca="false">IFERROR(LARGE($R16:$CA16,4),"")</f>
        <v>59.3</v>
      </c>
      <c r="M16" s="16" t="n">
        <f aca="false">IFERROR(LARGE($R16:$CA16,5),"")</f>
        <v>53.53</v>
      </c>
      <c r="N16" s="16" t="n">
        <f aca="false">IFERROR(LARGE($R16:$CA16,6),"")</f>
        <v>53.4</v>
      </c>
      <c r="O16" s="16" t="n">
        <f aca="false">IFERROR(LARGE($R16:$CA16,7),"")</f>
        <v>51.26</v>
      </c>
      <c r="P16" s="16" t="n">
        <f aca="false">IFERROR(LARGE($R16:$CA16,8),"")</f>
        <v>46.71</v>
      </c>
      <c r="R16" s="17" t="n">
        <f aca="false">IFERROR(VLOOKUP(A16,Libre!A:D,4,0)," ")</f>
        <v>59.3</v>
      </c>
      <c r="S16" s="17" t="str">
        <f aca="false">IFERROR(VLOOKUP(A16,LibreBW!A:D,4,0)," ")</f>
        <v> </v>
      </c>
      <c r="T16" s="17" t="str">
        <f aca="false">IFERROR(VLOOKUP(A16,'01-NIV'!A:F,6,0),"")</f>
        <v/>
      </c>
      <c r="U16" s="17" t="str">
        <f aca="false">IFERROR(VLOOKUP(A16,'02-HUL'!A:F,6,0),"")</f>
        <v/>
      </c>
      <c r="V16" s="17" t="str">
        <f aca="false">IFERROR(VLOOKUP(A16,'03-LIL'!M:R,6,0),"")</f>
        <v/>
      </c>
      <c r="W16" s="17" t="n">
        <f aca="false">IFERROR(VLOOKUP(A16,'03-LIL'!A:F,6,0),"")</f>
        <v>53.53</v>
      </c>
      <c r="X16" s="17" t="str">
        <f aca="false">IFERROR(VLOOKUP(A16,'04-CHA'!M:R,6,0),"")</f>
        <v/>
      </c>
      <c r="Y16" s="17" t="n">
        <f aca="false">IFERROR(VLOOKUP(A16,'04-CHA'!A:F,6,0),"")</f>
        <v>46.71</v>
      </c>
      <c r="Z16" s="17" t="str">
        <f aca="false">IFERROR(VLOOKUP(A16,'05-WAT'!M:R,6,0),"")</f>
        <v/>
      </c>
      <c r="AA16" s="17" t="str">
        <f aca="false">IFERROR(VLOOKUP(A16,'05-WAT'!A:F,6,0),"")</f>
        <v/>
      </c>
      <c r="AB16" s="17" t="str">
        <f aca="false">IFERROR(VLOOKUP(A16,'05-DWO'!M:R,6,0),"")</f>
        <v/>
      </c>
      <c r="AC16" s="17" t="n">
        <f aca="false">IFERROR(VLOOKUP(A16,'05-DWO'!A:F,6,0),"")</f>
        <v>51.26</v>
      </c>
      <c r="AD16" s="17" t="str">
        <f aca="false">IFERROR(VLOOKUP(A16,'06-VIE'!M:R,6,0),"")</f>
        <v/>
      </c>
      <c r="AE16" s="17" t="str">
        <f aca="false">IFERROR(VLOOKUP(A16,'06-VIE'!A:F,6,0),"")</f>
        <v/>
      </c>
      <c r="AF16" s="17" t="str">
        <f aca="false">IFERROR(VLOOKUP(A16,'07-MLL'!M:R,6,0),"")</f>
        <v/>
      </c>
      <c r="AG16" s="17" t="n">
        <f aca="false">IFERROR(VLOOKUP(A16,'07-MLL'!A:F,6,0),"")</f>
        <v>53.4</v>
      </c>
      <c r="AH16" s="17" t="str">
        <f aca="false">IFERROR(VLOOKUP(A16,'08-ESS14-7'!M:R,6,0),"")</f>
        <v/>
      </c>
      <c r="AI16" s="17" t="str">
        <f aca="false">IFERROR(VLOOKUP(A16,'08-ESS14-7'!A:F,6,0),"")</f>
        <v/>
      </c>
      <c r="AJ16" s="17" t="str">
        <f aca="false">IFERROR(VLOOKUP(A16,'08-ESS21'!A:F,6,0),"")</f>
        <v/>
      </c>
      <c r="AK16" s="17" t="str">
        <f aca="false">IFERROR(VLOOKUP(A16,'09-WAU'!M:R,6,0),"")</f>
        <v/>
      </c>
      <c r="AL16" s="17" t="str">
        <f aca="false">IFERROR(VLOOKUP(A16,'09-WAU'!A:F,6,0),"")</f>
        <v/>
      </c>
      <c r="AM16" s="17" t="str">
        <f aca="false">IFERROR(VLOOKUP(A16,'10-ECA'!M:R,6,0),"")</f>
        <v/>
      </c>
      <c r="AN16" s="17" t="n">
        <f aca="false">IFERROR(VLOOKUP(A16,'10-ECA'!A:F,6,0),"")</f>
        <v>69.42</v>
      </c>
      <c r="AO16" s="17" t="str">
        <f aca="false">IFERROR(VLOOKUP(A16,'11-BIE'!A:F,6,0),"")</f>
        <v/>
      </c>
      <c r="AP16" s="17" t="str">
        <f aca="false">IFERROR(VLOOKUP(A16,'12-BXL'!A:F,6,0),"")</f>
        <v/>
      </c>
      <c r="AQ16" s="17" t="str">
        <f aca="false">IFERROR(VLOOKUP(A16,'13-CER'!M:R,6,0),"")</f>
        <v/>
      </c>
      <c r="AR16" s="17" t="str">
        <f aca="false">IFERROR(VLOOKUP(A16,'13-CER'!A:F,6,0),"")</f>
        <v/>
      </c>
      <c r="AS16" s="17" t="str">
        <f aca="false">IFERROR(VLOOKUP(A16,'14-OGY'!M:R,6,0),"")</f>
        <v/>
      </c>
      <c r="AT16" s="17" t="str">
        <f aca="false">IFERROR(VLOOKUP(A16,'14-OGY'!A:F,6,0),"")</f>
        <v/>
      </c>
      <c r="AU16" s="17" t="str">
        <f aca="false">IFERROR(VLOOKUP(A16,'15-BAI'!A:F,6,0),"")</f>
        <v/>
      </c>
      <c r="AV16" s="17" t="n">
        <f aca="false">IFERROR(VLOOKUP(A16,'16-HERB'!A:F,6,0),"")</f>
        <v>1</v>
      </c>
      <c r="AW16" s="17" t="n">
        <f aca="false">IFERROR(VLOOKUP(A16,'17-LOM'!M:R,6,0),"")</f>
        <v>69.03</v>
      </c>
      <c r="AX16" s="17" t="str">
        <f aca="false">IFERROR(VLOOKUP(A16,'17-LOM'!A:F,6,0),"")</f>
        <v/>
      </c>
      <c r="AY16" s="17"/>
      <c r="AZ16" s="17"/>
      <c r="BA16" s="17" t="str">
        <f aca="false">IFERROR(VLOOKUP(A16,'20-NIL'!A:F,6,0),"")</f>
        <v/>
      </c>
      <c r="BB16" s="17" t="str">
        <f aca="false">IFERROR(VLOOKUP(A16,'21-OET'!M:R,6,0),"")</f>
        <v/>
      </c>
      <c r="BC16" s="17" t="str">
        <f aca="false">IFERROR(VLOOKUP(A16,'21-OET'!A:F,6,0),"")</f>
        <v/>
      </c>
      <c r="BD16" s="17" t="n">
        <f aca="false">IFERROR(VLOOKUP(A16,'22-SAI'!M:R,6,0),"")</f>
        <v>64.58</v>
      </c>
      <c r="BE16" s="17" t="str">
        <f aca="false">IFERROR(VLOOKUP(A16,'22-SAI'!A:F,6,0),"")</f>
        <v/>
      </c>
      <c r="BF16" s="17"/>
      <c r="BG16" s="17"/>
      <c r="BH16" s="17" t="str">
        <f aca="false">IFERROR(VLOOKUP(A16,'23-NIV12_5'!M:R,6,0),"")</f>
        <v/>
      </c>
      <c r="BI16" s="17" t="str">
        <f aca="false">IFERROR(VLOOKUP(A16,'23-NIV12_5'!A:F,6,0),"")</f>
        <v/>
      </c>
      <c r="BJ16" s="17" t="str">
        <f aca="false">IFERROR(VLOOKUP(A16,'23-NIV21'!A:F,6,0),"")</f>
        <v/>
      </c>
      <c r="BK16" s="17" t="str">
        <f aca="false">IFERROR(VLOOKUP(A16,'24-HOR'!M:R,6,0),"")</f>
        <v/>
      </c>
      <c r="BL16" s="17" t="str">
        <f aca="false">IFERROR(VLOOKUP(A16,'24-HOR'!A:F,6,0),"")</f>
        <v/>
      </c>
    </row>
    <row r="17" customFormat="false" ht="13.8" hidden="false" customHeight="false" outlineLevel="0" collapsed="false">
      <c r="A17" s="0" t="str">
        <f aca="false">UPPER(B17)&amp;UPPER(C17)</f>
        <v>GLIBERTLAETITIA</v>
      </c>
      <c r="B17" s="19" t="s">
        <v>84</v>
      </c>
      <c r="C17" s="19" t="s">
        <v>85</v>
      </c>
      <c r="D17" s="19" t="str">
        <f aca="false">VLOOKUP(A17,Noms!A:H,8,0)</f>
        <v>Dames 2</v>
      </c>
      <c r="E17" s="0" t="n">
        <f aca="false">COUNTIF(I17:P17,"&gt;0")</f>
        <v>8</v>
      </c>
      <c r="F17" s="14" t="n">
        <f aca="false">SUM(I17:P17)</f>
        <v>463.78</v>
      </c>
      <c r="G17" s="14" t="n">
        <f aca="false">+F16-F17</f>
        <v>3.45000000000005</v>
      </c>
      <c r="H17" s="14" t="n">
        <f aca="false">IF(E17&gt;0,F17/E17,"")</f>
        <v>57.9725</v>
      </c>
      <c r="I17" s="15" t="n">
        <f aca="false">IFERROR(LARGE($R17:$CA17,1),"")</f>
        <v>64.97</v>
      </c>
      <c r="J17" s="16" t="n">
        <f aca="false">IFERROR(LARGE($R17:$CA17,2),"")</f>
        <v>63.32</v>
      </c>
      <c r="K17" s="16" t="n">
        <f aca="false">IFERROR(LARGE($R17:$CA17,3),"")</f>
        <v>60.8</v>
      </c>
      <c r="L17" s="16" t="n">
        <f aca="false">IFERROR(LARGE($R17:$CA17,4),"")</f>
        <v>57.94</v>
      </c>
      <c r="M17" s="16" t="n">
        <f aca="false">IFERROR(LARGE($R17:$CA17,5),"")</f>
        <v>55.08</v>
      </c>
      <c r="N17" s="16" t="n">
        <f aca="false">IFERROR(LARGE($R17:$CA17,6),"")</f>
        <v>54.4</v>
      </c>
      <c r="O17" s="16" t="n">
        <f aca="false">IFERROR(LARGE($R17:$CA17,7),"")</f>
        <v>54.09</v>
      </c>
      <c r="P17" s="16" t="n">
        <f aca="false">IFERROR(LARGE($R17:$CA17,8),"")</f>
        <v>53.18</v>
      </c>
      <c r="R17" s="17" t="n">
        <f aca="false">IFERROR(VLOOKUP(A17,Libre!A:D,4,0)," ")</f>
        <v>63.32</v>
      </c>
      <c r="S17" s="17" t="str">
        <f aca="false">IFERROR(VLOOKUP(A17,LibreBW!A:D,4,0)," ")</f>
        <v> </v>
      </c>
      <c r="T17" s="17" t="n">
        <f aca="false">IFERROR(VLOOKUP(A17,'01-NIV'!A:F,6,0),"")</f>
        <v>54.09</v>
      </c>
      <c r="U17" s="17" t="n">
        <f aca="false">IFERROR(VLOOKUP(A17,'02-HUL'!A:F,6,0),"")</f>
        <v>54.4</v>
      </c>
      <c r="V17" s="17" t="str">
        <f aca="false">IFERROR(VLOOKUP(A17,'03-LIL'!M:R,6,0),"")</f>
        <v/>
      </c>
      <c r="W17" s="17" t="n">
        <f aca="false">IFERROR(VLOOKUP(A17,'03-LIL'!A:F,6,0),"")</f>
        <v>57.94</v>
      </c>
      <c r="X17" s="17" t="str">
        <f aca="false">IFERROR(VLOOKUP(A17,'04-CHA'!M:R,6,0),"")</f>
        <v/>
      </c>
      <c r="Y17" s="17" t="n">
        <f aca="false">IFERROR(VLOOKUP(A17,'04-CHA'!A:F,6,0),"")</f>
        <v>49.88</v>
      </c>
      <c r="Z17" s="17" t="str">
        <f aca="false">IFERROR(VLOOKUP(A17,'05-WAT'!M:R,6,0),"")</f>
        <v/>
      </c>
      <c r="AA17" s="17" t="n">
        <f aca="false">IFERROR(VLOOKUP(A17,'05-WAT'!A:F,6,0),"")</f>
        <v>55.08</v>
      </c>
      <c r="AB17" s="17" t="str">
        <f aca="false">IFERROR(VLOOKUP(A17,'05-DWO'!M:R,6,0),"")</f>
        <v/>
      </c>
      <c r="AC17" s="17" t="str">
        <f aca="false">IFERROR(VLOOKUP(A17,'05-DWO'!A:F,6,0),"")</f>
        <v/>
      </c>
      <c r="AD17" s="17" t="str">
        <f aca="false">IFERROR(VLOOKUP(A17,'06-VIE'!M:R,6,0),"")</f>
        <v/>
      </c>
      <c r="AE17" s="17" t="n">
        <f aca="false">IFERROR(VLOOKUP(A17,'06-VIE'!A:F,6,0),"")</f>
        <v>49.84</v>
      </c>
      <c r="AF17" s="17" t="str">
        <f aca="false">IFERROR(VLOOKUP(A17,'07-MLL'!M:R,6,0),"")</f>
        <v/>
      </c>
      <c r="AG17" s="17" t="n">
        <f aca="false">IFERROR(VLOOKUP(A17,'07-MLL'!A:F,6,0),"")</f>
        <v>45.71</v>
      </c>
      <c r="AH17" s="17" t="str">
        <f aca="false">IFERROR(VLOOKUP(A17,'08-ESS14-7'!M:R,6,0),"")</f>
        <v/>
      </c>
      <c r="AI17" s="17" t="str">
        <f aca="false">IFERROR(VLOOKUP(A17,'08-ESS14-7'!A:F,6,0),"")</f>
        <v/>
      </c>
      <c r="AJ17" s="17" t="str">
        <f aca="false">IFERROR(VLOOKUP(A17,'08-ESS21'!A:F,6,0),"")</f>
        <v/>
      </c>
      <c r="AK17" s="17" t="str">
        <f aca="false">IFERROR(VLOOKUP(A17,'09-WAU'!M:R,6,0),"")</f>
        <v/>
      </c>
      <c r="AL17" s="17" t="n">
        <f aca="false">IFERROR(VLOOKUP(A17,'09-WAU'!A:F,6,0),"")</f>
        <v>51.24</v>
      </c>
      <c r="AM17" s="17" t="n">
        <f aca="false">IFERROR(VLOOKUP(A17,'10-ECA'!M:R,6,0),"")</f>
        <v>60.8</v>
      </c>
      <c r="AN17" s="17" t="str">
        <f aca="false">IFERROR(VLOOKUP(A17,'10-ECA'!A:F,6,0),"")</f>
        <v/>
      </c>
      <c r="AO17" s="17" t="n">
        <f aca="false">IFERROR(VLOOKUP(A17,'11-BIE'!A:F,6,0),"")</f>
        <v>49.45</v>
      </c>
      <c r="AP17" s="17" t="n">
        <f aca="false">IFERROR(VLOOKUP(A17,'12-BXL'!A:F,6,0),"")</f>
        <v>64.97</v>
      </c>
      <c r="AQ17" s="17" t="str">
        <f aca="false">IFERROR(VLOOKUP(A17,'13-CER'!M:R,6,0),"")</f>
        <v/>
      </c>
      <c r="AR17" s="17" t="n">
        <f aca="false">IFERROR(VLOOKUP(A17,'13-CER'!A:F,6,0),"")</f>
        <v>52.67</v>
      </c>
      <c r="AS17" s="17" t="str">
        <f aca="false">IFERROR(VLOOKUP(A17,'14-OGY'!M:R,6,0),"")</f>
        <v/>
      </c>
      <c r="AT17" s="17" t="str">
        <f aca="false">IFERROR(VLOOKUP(A17,'14-OGY'!A:F,6,0),"")</f>
        <v/>
      </c>
      <c r="AU17" s="17" t="n">
        <f aca="false">IFERROR(VLOOKUP(A17,'15-BAI'!A:F,6,0),"")</f>
        <v>53.18</v>
      </c>
      <c r="AV17" s="17" t="n">
        <f aca="false">IFERROR(VLOOKUP(A17,'16-HERB'!A:F,6,0),"")</f>
        <v>0</v>
      </c>
      <c r="AW17" s="17" t="str">
        <f aca="false">IFERROR(VLOOKUP(A17,'17-LOM'!M:R,6,0),"")</f>
        <v/>
      </c>
      <c r="AX17" s="17" t="str">
        <f aca="false">IFERROR(VLOOKUP(A17,'17-LOM'!A:F,6,0),"")</f>
        <v/>
      </c>
      <c r="AY17" s="17"/>
      <c r="AZ17" s="17"/>
      <c r="BA17" s="17" t="str">
        <f aca="false">IFERROR(VLOOKUP(A17,'20-NIL'!A:F,6,0),"")</f>
        <v/>
      </c>
      <c r="BB17" s="17" t="str">
        <f aca="false">IFERROR(VLOOKUP(A17,'21-OET'!M:R,6,0),"")</f>
        <v/>
      </c>
      <c r="BC17" s="17" t="str">
        <f aca="false">IFERROR(VLOOKUP(A17,'21-OET'!A:F,6,0),"")</f>
        <v/>
      </c>
      <c r="BD17" s="17" t="str">
        <f aca="false">IFERROR(VLOOKUP(A17,'22-SAI'!M:R,6,0),"")</f>
        <v/>
      </c>
      <c r="BE17" s="17" t="str">
        <f aca="false">IFERROR(VLOOKUP(A17,'22-SAI'!A:F,6,0),"")</f>
        <v/>
      </c>
      <c r="BF17" s="17"/>
      <c r="BG17" s="17"/>
      <c r="BH17" s="17" t="str">
        <f aca="false">IFERROR(VLOOKUP(A17,'23-NIV12_5'!M:R,6,0),"")</f>
        <v/>
      </c>
      <c r="BI17" s="17" t="str">
        <f aca="false">IFERROR(VLOOKUP(A17,'23-NIV12_5'!A:F,6,0),"")</f>
        <v/>
      </c>
      <c r="BJ17" s="17" t="str">
        <f aca="false">IFERROR(VLOOKUP(A17,'23-NIV21'!A:F,6,0),"")</f>
        <v/>
      </c>
      <c r="BK17" s="17" t="str">
        <f aca="false">IFERROR(VLOOKUP(A17,'24-HOR'!M:R,6,0),"")</f>
        <v/>
      </c>
      <c r="BL17" s="17" t="str">
        <f aca="false">IFERROR(VLOOKUP(A17,'24-HOR'!A:F,6,0),"")</f>
        <v/>
      </c>
    </row>
    <row r="18" customFormat="false" ht="13.8" hidden="false" customHeight="false" outlineLevel="0" collapsed="false">
      <c r="A18" s="0" t="str">
        <f aca="false">UPPER(B18)&amp;UPPER(C18)</f>
        <v>VANCUTSEMBERTRAND</v>
      </c>
      <c r="B18" s="13" t="s">
        <v>86</v>
      </c>
      <c r="C18" s="13" t="s">
        <v>87</v>
      </c>
      <c r="D18" s="13" t="str">
        <f aca="false">VLOOKUP(A18,Noms!A:H,8,0)</f>
        <v>Seniors 2</v>
      </c>
      <c r="E18" s="0" t="n">
        <f aca="false">COUNTIF(I18:P18,"&gt;0")</f>
        <v>8</v>
      </c>
      <c r="F18" s="14" t="n">
        <f aca="false">SUM(I18:P18)</f>
        <v>431.14</v>
      </c>
      <c r="G18" s="14" t="n">
        <f aca="false">+F17-F18</f>
        <v>32.64</v>
      </c>
      <c r="H18" s="14" t="n">
        <f aca="false">IF(E18&gt;0,F18/E18,"")</f>
        <v>53.8925</v>
      </c>
      <c r="I18" s="15" t="n">
        <f aca="false">IFERROR(LARGE($R18:$CA18,1),"")</f>
        <v>69.75</v>
      </c>
      <c r="J18" s="16" t="n">
        <f aca="false">IFERROR(LARGE($R18:$CA18,2),"")</f>
        <v>65.58</v>
      </c>
      <c r="K18" s="16" t="n">
        <f aca="false">IFERROR(LARGE($R18:$CA18,3),"")</f>
        <v>62.25</v>
      </c>
      <c r="L18" s="16" t="n">
        <f aca="false">IFERROR(LARGE($R18:$CA18,4),"")</f>
        <v>61.8</v>
      </c>
      <c r="M18" s="16" t="n">
        <f aca="false">IFERROR(LARGE($R18:$CA18,5),"")</f>
        <v>56.45</v>
      </c>
      <c r="N18" s="16" t="n">
        <f aca="false">IFERROR(LARGE($R18:$CA18,6),"")</f>
        <v>41.44</v>
      </c>
      <c r="O18" s="16" t="n">
        <f aca="false">IFERROR(LARGE($R18:$CA18,7),"")</f>
        <v>40.02</v>
      </c>
      <c r="P18" s="16" t="n">
        <f aca="false">IFERROR(LARGE($R18:$CA18,8),"")</f>
        <v>33.85</v>
      </c>
      <c r="R18" s="17" t="n">
        <f aca="false">IFERROR(VLOOKUP(A18,Libre!A:D,4,0)," ")</f>
        <v>65.58</v>
      </c>
      <c r="S18" s="17" t="str">
        <f aca="false">IFERROR(VLOOKUP(A18,LibreBW!A:D,4,0)," ")</f>
        <v> </v>
      </c>
      <c r="T18" s="17" t="n">
        <f aca="false">IFERROR(VLOOKUP(A18,'01-NIV'!A:F,6,0),"")</f>
        <v>33.85</v>
      </c>
      <c r="U18" s="17" t="str">
        <f aca="false">IFERROR(VLOOKUP(A18,'02-HUL'!A:F,6,0),"")</f>
        <v/>
      </c>
      <c r="V18" s="17" t="str">
        <f aca="false">IFERROR(VLOOKUP(A18,'03-LIL'!M:R,6,0),"")</f>
        <v/>
      </c>
      <c r="W18" s="17" t="n">
        <f aca="false">IFERROR(VLOOKUP(A18,'03-LIL'!A:F,6,0),"")</f>
        <v>40.02</v>
      </c>
      <c r="X18" s="17" t="str">
        <f aca="false">IFERROR(VLOOKUP(A18,'04-CHA'!M:R,6,0),"")</f>
        <v/>
      </c>
      <c r="Y18" s="17" t="str">
        <f aca="false">IFERROR(VLOOKUP(A18,'04-CHA'!A:F,6,0),"")</f>
        <v/>
      </c>
      <c r="Z18" s="17" t="str">
        <f aca="false">IFERROR(VLOOKUP(A18,'05-WAT'!M:R,6,0),"")</f>
        <v/>
      </c>
      <c r="AA18" s="17" t="str">
        <f aca="false">IFERROR(VLOOKUP(A18,'05-WAT'!A:F,6,0),"")</f>
        <v/>
      </c>
      <c r="AB18" s="17" t="n">
        <f aca="false">IFERROR(VLOOKUP(A18,'05-DWO'!M:R,6,0),"")</f>
        <v>62.25</v>
      </c>
      <c r="AC18" s="17" t="str">
        <f aca="false">IFERROR(VLOOKUP(A18,'05-DWO'!A:F,6,0),"")</f>
        <v/>
      </c>
      <c r="AD18" s="17" t="str">
        <f aca="false">IFERROR(VLOOKUP(A18,'06-VIE'!M:R,6,0),"")</f>
        <v/>
      </c>
      <c r="AE18" s="17" t="str">
        <f aca="false">IFERROR(VLOOKUP(A18,'06-VIE'!A:F,6,0),"")</f>
        <v/>
      </c>
      <c r="AF18" s="17" t="str">
        <f aca="false">IFERROR(VLOOKUP(A18,'07-MLL'!M:R,6,0),"")</f>
        <v/>
      </c>
      <c r="AG18" s="17" t="str">
        <f aca="false">IFERROR(VLOOKUP(A18,'07-MLL'!A:F,6,0),"")</f>
        <v/>
      </c>
      <c r="AH18" s="17" t="str">
        <f aca="false">IFERROR(VLOOKUP(A18,'08-ESS14-7'!M:R,6,0),"")</f>
        <v/>
      </c>
      <c r="AI18" s="17" t="str">
        <f aca="false">IFERROR(VLOOKUP(A18,'08-ESS14-7'!A:F,6,0),"")</f>
        <v/>
      </c>
      <c r="AJ18" s="17" t="str">
        <f aca="false">IFERROR(VLOOKUP(A18,'08-ESS21'!A:F,6,0),"")</f>
        <v/>
      </c>
      <c r="AK18" s="17" t="str">
        <f aca="false">IFERROR(VLOOKUP(A18,'09-WAU'!M:R,6,0),"")</f>
        <v/>
      </c>
      <c r="AL18" s="17" t="str">
        <f aca="false">IFERROR(VLOOKUP(A18,'09-WAU'!A:F,6,0),"")</f>
        <v/>
      </c>
      <c r="AM18" s="17" t="str">
        <f aca="false">IFERROR(VLOOKUP(A18,'10-ECA'!M:R,6,0),"")</f>
        <v/>
      </c>
      <c r="AN18" s="17" t="str">
        <f aca="false">IFERROR(VLOOKUP(A18,'10-ECA'!A:F,6,0),"")</f>
        <v/>
      </c>
      <c r="AO18" s="17" t="str">
        <f aca="false">IFERROR(VLOOKUP(A18,'11-BIE'!A:F,6,0),"")</f>
        <v/>
      </c>
      <c r="AP18" s="17" t="n">
        <f aca="false">IFERROR(VLOOKUP(A18,'12-BXL'!A:F,6,0),"")</f>
        <v>56.45</v>
      </c>
      <c r="AQ18" s="17" t="str">
        <f aca="false">IFERROR(VLOOKUP(A18,'13-CER'!M:R,6,0),"")</f>
        <v/>
      </c>
      <c r="AR18" s="17" t="str">
        <f aca="false">IFERROR(VLOOKUP(A18,'13-CER'!A:F,6,0),"")</f>
        <v/>
      </c>
      <c r="AS18" s="17" t="str">
        <f aca="false">IFERROR(VLOOKUP(A18,'14-OGY'!M:R,6,0),"")</f>
        <v/>
      </c>
      <c r="AT18" s="17" t="str">
        <f aca="false">IFERROR(VLOOKUP(A18,'14-OGY'!A:F,6,0),"")</f>
        <v/>
      </c>
      <c r="AU18" s="17" t="n">
        <f aca="false">IFERROR(VLOOKUP(A18,'15-BAI'!A:F,6,0),"")</f>
        <v>41.44</v>
      </c>
      <c r="AV18" s="17" t="n">
        <f aca="false">IFERROR(VLOOKUP(A18,'16-HERB'!A:F,6,0),"")</f>
        <v>0</v>
      </c>
      <c r="AW18" s="17" t="n">
        <f aca="false">IFERROR(VLOOKUP(A18,'17-LOM'!M:R,6,0),"")</f>
        <v>69.75</v>
      </c>
      <c r="AX18" s="17" t="str">
        <f aca="false">IFERROR(VLOOKUP(A18,'17-LOM'!A:F,6,0),"")</f>
        <v/>
      </c>
      <c r="AY18" s="17"/>
      <c r="AZ18" s="17"/>
      <c r="BA18" s="17" t="str">
        <f aca="false">IFERROR(VLOOKUP(A18,'20-NIL'!A:F,6,0),"")</f>
        <v/>
      </c>
      <c r="BB18" s="17" t="str">
        <f aca="false">IFERROR(VLOOKUP(A18,'21-OET'!M:R,6,0),"")</f>
        <v/>
      </c>
      <c r="BC18" s="17" t="str">
        <f aca="false">IFERROR(VLOOKUP(A18,'21-OET'!A:F,6,0),"")</f>
        <v/>
      </c>
      <c r="BD18" s="17" t="str">
        <f aca="false">IFERROR(VLOOKUP(A18,'22-SAI'!M:R,6,0),"")</f>
        <v/>
      </c>
      <c r="BE18" s="17" t="str">
        <f aca="false">IFERROR(VLOOKUP(A18,'22-SAI'!A:F,6,0),"")</f>
        <v/>
      </c>
      <c r="BF18" s="17"/>
      <c r="BG18" s="17"/>
      <c r="BH18" s="17" t="str">
        <f aca="false">IFERROR(VLOOKUP(A18,'23-NIV12_5'!M:R,6,0),"")</f>
        <v/>
      </c>
      <c r="BI18" s="17" t="str">
        <f aca="false">IFERROR(VLOOKUP(A18,'23-NIV12_5'!A:F,6,0),"")</f>
        <v/>
      </c>
      <c r="BJ18" s="17" t="str">
        <f aca="false">IFERROR(VLOOKUP(A18,'23-NIV21'!A:F,6,0),"")</f>
        <v/>
      </c>
      <c r="BK18" s="17" t="n">
        <f aca="false">IFERROR(VLOOKUP(A18,'24-HOR'!M:R,6,0),"")</f>
        <v>61.8</v>
      </c>
      <c r="BL18" s="17" t="str">
        <f aca="false">IFERROR(VLOOKUP(A18,'24-HOR'!A:F,6,0),"")</f>
        <v/>
      </c>
    </row>
    <row r="19" customFormat="false" ht="13.8" hidden="false" customHeight="false" outlineLevel="0" collapsed="false">
      <c r="A19" s="0" t="str">
        <f aca="false">UPPER(B19)&amp;UPPER(C19)</f>
        <v>CHARLIERBAUDOUIN</v>
      </c>
      <c r="B19" s="13" t="s">
        <v>88</v>
      </c>
      <c r="C19" s="13" t="s">
        <v>89</v>
      </c>
      <c r="D19" s="13" t="str">
        <f aca="false">VLOOKUP(A19,Noms!A:H,8,0)</f>
        <v>Vétérans 3</v>
      </c>
      <c r="E19" s="0" t="n">
        <f aca="false">COUNTIF(I19:P19,"&gt;0")</f>
        <v>8</v>
      </c>
      <c r="F19" s="14" t="n">
        <f aca="false">SUM(I19:P19)</f>
        <v>407.48</v>
      </c>
      <c r="G19" s="14" t="n">
        <f aca="false">+F18-F19</f>
        <v>23.66</v>
      </c>
      <c r="H19" s="14" t="n">
        <f aca="false">IF(E19&gt;0,F19/E19,"")</f>
        <v>50.935</v>
      </c>
      <c r="I19" s="15" t="n">
        <f aca="false">IFERROR(LARGE($R19:$CA19,1),"")</f>
        <v>68.94</v>
      </c>
      <c r="J19" s="16" t="n">
        <f aca="false">IFERROR(LARGE($R19:$CA19,2),"")</f>
        <v>66.25</v>
      </c>
      <c r="K19" s="16" t="n">
        <f aca="false">IFERROR(LARGE($R19:$CA19,3),"")</f>
        <v>56.8</v>
      </c>
      <c r="L19" s="16" t="n">
        <f aca="false">IFERROR(LARGE($R19:$CA19,4),"")</f>
        <v>54.02</v>
      </c>
      <c r="M19" s="16" t="n">
        <f aca="false">IFERROR(LARGE($R19:$CA19,5),"")</f>
        <v>43.45</v>
      </c>
      <c r="N19" s="16" t="n">
        <f aca="false">IFERROR(LARGE($R19:$CA19,6),"")</f>
        <v>41.8</v>
      </c>
      <c r="O19" s="16" t="n">
        <f aca="false">IFERROR(LARGE($R19:$CA19,7),"")</f>
        <v>38.42</v>
      </c>
      <c r="P19" s="16" t="n">
        <f aca="false">IFERROR(LARGE($R19:$CA19,8),"")</f>
        <v>37.8</v>
      </c>
      <c r="R19" s="17" t="n">
        <f aca="false">IFERROR(VLOOKUP(A19,Libre!A:D,4,0)," ")</f>
        <v>66.25</v>
      </c>
      <c r="S19" s="17" t="n">
        <f aca="false">IFERROR(VLOOKUP(A19,LibreBW!A:D,4,0)," ")</f>
        <v>23.86</v>
      </c>
      <c r="T19" s="17" t="n">
        <f aca="false">IFERROR(VLOOKUP(A19,'01-NIV'!A:F,6,0),"")</f>
        <v>0</v>
      </c>
      <c r="U19" s="17" t="n">
        <f aca="false">IFERROR(VLOOKUP(A19,'02-HUL'!A:F,6,0),"")</f>
        <v>38.42</v>
      </c>
      <c r="V19" s="17" t="str">
        <f aca="false">IFERROR(VLOOKUP(A19,'03-LIL'!M:R,6,0),"")</f>
        <v/>
      </c>
      <c r="W19" s="17" t="n">
        <f aca="false">IFERROR(VLOOKUP(A19,'03-LIL'!A:F,6,0),"")</f>
        <v>34.11</v>
      </c>
      <c r="X19" s="17" t="str">
        <f aca="false">IFERROR(VLOOKUP(A19,'04-CHA'!M:R,6,0),"")</f>
        <v/>
      </c>
      <c r="Y19" s="17" t="n">
        <f aca="false">IFERROR(VLOOKUP(A19,'04-CHA'!A:F,6,0),"")</f>
        <v>41.8</v>
      </c>
      <c r="Z19" s="17" t="str">
        <f aca="false">IFERROR(VLOOKUP(A19,'05-WAT'!M:R,6,0),"")</f>
        <v/>
      </c>
      <c r="AA19" s="17" t="n">
        <f aca="false">IFERROR(VLOOKUP(A19,'05-WAT'!A:F,6,0),"")</f>
        <v>37.48</v>
      </c>
      <c r="AB19" s="17" t="str">
        <f aca="false">IFERROR(VLOOKUP(A19,'05-DWO'!M:R,6,0),"")</f>
        <v/>
      </c>
      <c r="AC19" s="17" t="str">
        <f aca="false">IFERROR(VLOOKUP(A19,'05-DWO'!A:F,6,0),"")</f>
        <v/>
      </c>
      <c r="AD19" s="17" t="str">
        <f aca="false">IFERROR(VLOOKUP(A19,'06-VIE'!M:R,6,0),"")</f>
        <v/>
      </c>
      <c r="AE19" s="17" t="n">
        <f aca="false">IFERROR(VLOOKUP(A19,'06-VIE'!A:F,6,0),"")</f>
        <v>43.45</v>
      </c>
      <c r="AF19" s="17" t="str">
        <f aca="false">IFERROR(VLOOKUP(A19,'07-MLL'!M:R,6,0),"")</f>
        <v/>
      </c>
      <c r="AG19" s="17" t="n">
        <f aca="false">IFERROR(VLOOKUP(A19,'07-MLL'!A:F,6,0),"")</f>
        <v>25.52</v>
      </c>
      <c r="AH19" s="17" t="n">
        <f aca="false">IFERROR(VLOOKUP(A19,'08-ESS14-7'!M:R,6,0),"")</f>
        <v>54.02</v>
      </c>
      <c r="AI19" s="17" t="str">
        <f aca="false">IFERROR(VLOOKUP(A19,'08-ESS14-7'!A:F,6,0),"")</f>
        <v/>
      </c>
      <c r="AJ19" s="17" t="str">
        <f aca="false">IFERROR(VLOOKUP(A19,'08-ESS21'!A:F,6,0),"")</f>
        <v/>
      </c>
      <c r="AK19" s="17" t="str">
        <f aca="false">IFERROR(VLOOKUP(A19,'09-WAU'!M:R,6,0),"")</f>
        <v/>
      </c>
      <c r="AL19" s="17" t="n">
        <f aca="false">IFERROR(VLOOKUP(A19,'09-WAU'!A:F,6,0),"")</f>
        <v>37.8</v>
      </c>
      <c r="AM19" s="17" t="str">
        <f aca="false">IFERROR(VLOOKUP(A19,'10-ECA'!M:R,6,0),"")</f>
        <v/>
      </c>
      <c r="AN19" s="17" t="str">
        <f aca="false">IFERROR(VLOOKUP(A19,'10-ECA'!A:F,6,0),"")</f>
        <v/>
      </c>
      <c r="AO19" s="17" t="str">
        <f aca="false">IFERROR(VLOOKUP(A19,'11-BIE'!A:F,6,0),"")</f>
        <v/>
      </c>
      <c r="AP19" s="17" t="n">
        <f aca="false">IFERROR(VLOOKUP(A19,'12-BXL'!A:F,6,0),"")</f>
        <v>33.62</v>
      </c>
      <c r="AQ19" s="17" t="str">
        <f aca="false">IFERROR(VLOOKUP(A19,'13-CER'!M:R,6,0),"")</f>
        <v/>
      </c>
      <c r="AR19" s="17" t="n">
        <f aca="false">IFERROR(VLOOKUP(A19,'13-CER'!A:F,6,0),"")</f>
        <v>24.94</v>
      </c>
      <c r="AS19" s="17" t="str">
        <f aca="false">IFERROR(VLOOKUP(A19,'14-OGY'!M:R,6,0),"")</f>
        <v/>
      </c>
      <c r="AT19" s="17" t="str">
        <f aca="false">IFERROR(VLOOKUP(A19,'14-OGY'!A:F,6,0),"")</f>
        <v/>
      </c>
      <c r="AU19" s="17" t="str">
        <f aca="false">IFERROR(VLOOKUP(A19,'15-BAI'!A:F,6,0),"")</f>
        <v/>
      </c>
      <c r="AV19" s="17" t="str">
        <f aca="false">IFERROR(VLOOKUP(A19,'16-HERB'!A:F,6,0),"")</f>
        <v/>
      </c>
      <c r="AW19" s="17" t="str">
        <f aca="false">IFERROR(VLOOKUP(A19,'17-LOM'!M:R,6,0),"")</f>
        <v/>
      </c>
      <c r="AX19" s="17" t="str">
        <f aca="false">IFERROR(VLOOKUP(A19,'17-LOM'!A:F,6,0),"")</f>
        <v/>
      </c>
      <c r="AY19" s="17"/>
      <c r="AZ19" s="17"/>
      <c r="BA19" s="17" t="n">
        <f aca="false">IFERROR(VLOOKUP(A19,'20-NIL'!A:F,6,0),"")</f>
        <v>37.75</v>
      </c>
      <c r="BB19" s="17" t="str">
        <f aca="false">IFERROR(VLOOKUP(A19,'21-OET'!M:R,6,0),"")</f>
        <v/>
      </c>
      <c r="BC19" s="17" t="str">
        <f aca="false">IFERROR(VLOOKUP(A19,'21-OET'!A:F,6,0),"")</f>
        <v/>
      </c>
      <c r="BD19" s="17" t="str">
        <f aca="false">IFERROR(VLOOKUP(A19,'22-SAI'!M:R,6,0),"")</f>
        <v/>
      </c>
      <c r="BE19" s="17" t="str">
        <f aca="false">IFERROR(VLOOKUP(A19,'22-SAI'!A:F,6,0),"")</f>
        <v/>
      </c>
      <c r="BF19" s="17"/>
      <c r="BG19" s="17"/>
      <c r="BH19" s="17" t="n">
        <f aca="false">IFERROR(VLOOKUP(A19,'23-NIV12_5'!M:R,6,0),"")</f>
        <v>68.94</v>
      </c>
      <c r="BI19" s="17" t="str">
        <f aca="false">IFERROR(VLOOKUP(A19,'23-NIV12_5'!A:F,6,0),"")</f>
        <v/>
      </c>
      <c r="BJ19" s="17" t="str">
        <f aca="false">IFERROR(VLOOKUP(A19,'23-NIV21'!A:F,6,0),"")</f>
        <v/>
      </c>
      <c r="BK19" s="17" t="n">
        <f aca="false">IFERROR(VLOOKUP(A19,'24-HOR'!M:R,6,0),"")</f>
        <v>56.8</v>
      </c>
      <c r="BL19" s="17" t="str">
        <f aca="false">IFERROR(VLOOKUP(A19,'24-HOR'!A:F,6,0),"")</f>
        <v/>
      </c>
    </row>
    <row r="20" customFormat="false" ht="13.8" hidden="false" customHeight="false" outlineLevel="0" collapsed="false">
      <c r="A20" s="0" t="str">
        <f aca="false">UPPER(B20)&amp;UPPER(C20)</f>
        <v>LAGAERTRITA</v>
      </c>
      <c r="B20" s="19" t="s">
        <v>90</v>
      </c>
      <c r="C20" s="19" t="s">
        <v>91</v>
      </c>
      <c r="D20" s="19" t="str">
        <f aca="false">VLOOKUP(A20,Noms!A:H,8,0)</f>
        <v>Aînées 3</v>
      </c>
      <c r="E20" s="0" t="n">
        <f aca="false">COUNTIF(I20:P20,"&gt;0")</f>
        <v>8</v>
      </c>
      <c r="F20" s="14" t="n">
        <f aca="false">SUM(I20:P20)</f>
        <v>396.4</v>
      </c>
      <c r="G20" s="14" t="n">
        <f aca="false">+F19-F20</f>
        <v>11.0800000000001</v>
      </c>
      <c r="H20" s="14" t="n">
        <f aca="false">IF(E20&gt;0,F20/E20,"")</f>
        <v>49.55</v>
      </c>
      <c r="I20" s="15" t="n">
        <f aca="false">IFERROR(LARGE($R20:$CA20,1),"")</f>
        <v>62.89</v>
      </c>
      <c r="J20" s="16" t="n">
        <f aca="false">IFERROR(LARGE($R20:$CA20,2),"")</f>
        <v>61.41</v>
      </c>
      <c r="K20" s="16" t="n">
        <f aca="false">IFERROR(LARGE($R20:$CA20,3),"")</f>
        <v>59.89</v>
      </c>
      <c r="L20" s="16" t="n">
        <f aca="false">IFERROR(LARGE($R20:$CA20,4),"")</f>
        <v>52.3</v>
      </c>
      <c r="M20" s="16" t="n">
        <f aca="false">IFERROR(LARGE($R20:$CA20,5),"")</f>
        <v>46.8</v>
      </c>
      <c r="N20" s="16" t="n">
        <f aca="false">IFERROR(LARGE($R20:$CA20,6),"")</f>
        <v>39.75</v>
      </c>
      <c r="O20" s="16" t="n">
        <f aca="false">IFERROR(LARGE($R20:$CA20,7),"")</f>
        <v>36.78</v>
      </c>
      <c r="P20" s="16" t="n">
        <f aca="false">IFERROR(LARGE($R20:$CA20,8),"")</f>
        <v>36.58</v>
      </c>
      <c r="R20" s="17" t="n">
        <f aca="false">IFERROR(VLOOKUP(A20,Libre!A:D,4,0)," ")</f>
        <v>61.41</v>
      </c>
      <c r="S20" s="17" t="n">
        <f aca="false">IFERROR(VLOOKUP(A20,LibreBW!A:D,4,0)," ")</f>
        <v>31.57</v>
      </c>
      <c r="T20" s="17" t="n">
        <f aca="false">IFERROR(VLOOKUP(A20,'01-NIV'!A:F,6,0),"")</f>
        <v>0</v>
      </c>
      <c r="U20" s="17" t="n">
        <f aca="false">IFERROR(VLOOKUP(A20,'02-HUL'!A:F,6,0),"")</f>
        <v>32.79</v>
      </c>
      <c r="V20" s="17" t="str">
        <f aca="false">IFERROR(VLOOKUP(A20,'03-LIL'!M:R,6,0),"")</f>
        <v/>
      </c>
      <c r="W20" s="17" t="n">
        <f aca="false">IFERROR(VLOOKUP(A20,'03-LIL'!A:F,6,0),"")</f>
        <v>26.05</v>
      </c>
      <c r="X20" s="17" t="str">
        <f aca="false">IFERROR(VLOOKUP(A20,'04-CHA'!M:R,6,0),"")</f>
        <v/>
      </c>
      <c r="Y20" s="17" t="n">
        <f aca="false">IFERROR(VLOOKUP(A20,'04-CHA'!A:F,6,0),"")</f>
        <v>36.58</v>
      </c>
      <c r="Z20" s="17" t="str">
        <f aca="false">IFERROR(VLOOKUP(A20,'05-WAT'!M:R,6,0),"")</f>
        <v/>
      </c>
      <c r="AA20" s="17" t="n">
        <f aca="false">IFERROR(VLOOKUP(A20,'05-WAT'!A:F,6,0),"")</f>
        <v>34.8</v>
      </c>
      <c r="AB20" s="17" t="str">
        <f aca="false">IFERROR(VLOOKUP(A20,'05-DWO'!M:R,6,0),"")</f>
        <v/>
      </c>
      <c r="AC20" s="17" t="str">
        <f aca="false">IFERROR(VLOOKUP(A20,'05-DWO'!A:F,6,0),"")</f>
        <v/>
      </c>
      <c r="AD20" s="17" t="str">
        <f aca="false">IFERROR(VLOOKUP(A20,'06-VIE'!M:R,6,0),"")</f>
        <v/>
      </c>
      <c r="AE20" s="17" t="n">
        <f aca="false">IFERROR(VLOOKUP(A20,'06-VIE'!A:F,6,0),"")</f>
        <v>36.78</v>
      </c>
      <c r="AF20" s="17" t="str">
        <f aca="false">IFERROR(VLOOKUP(A20,'07-MLL'!M:R,6,0),"")</f>
        <v/>
      </c>
      <c r="AG20" s="17" t="n">
        <f aca="false">IFERROR(VLOOKUP(A20,'07-MLL'!A:F,6,0),"")</f>
        <v>29.85</v>
      </c>
      <c r="AH20" s="17" t="n">
        <f aca="false">IFERROR(VLOOKUP(A20,'08-ESS14-7'!M:R,6,0),"")</f>
        <v>59.89</v>
      </c>
      <c r="AI20" s="17" t="str">
        <f aca="false">IFERROR(VLOOKUP(A20,'08-ESS14-7'!A:F,6,0),"")</f>
        <v/>
      </c>
      <c r="AJ20" s="17" t="str">
        <f aca="false">IFERROR(VLOOKUP(A20,'08-ESS21'!A:F,6,0),"")</f>
        <v/>
      </c>
      <c r="AK20" s="17" t="str">
        <f aca="false">IFERROR(VLOOKUP(A20,'09-WAU'!M:R,6,0),"")</f>
        <v/>
      </c>
      <c r="AL20" s="17" t="n">
        <f aca="false">IFERROR(VLOOKUP(A20,'09-WAU'!A:F,6,0),"")</f>
        <v>32.2</v>
      </c>
      <c r="AM20" s="17" t="n">
        <f aca="false">IFERROR(VLOOKUP(A20,'10-ECA'!M:R,6,0),"")</f>
        <v>52.3</v>
      </c>
      <c r="AN20" s="17" t="str">
        <f aca="false">IFERROR(VLOOKUP(A20,'10-ECA'!A:F,6,0),"")</f>
        <v/>
      </c>
      <c r="AO20" s="17" t="n">
        <f aca="false">IFERROR(VLOOKUP(A20,'11-BIE'!A:F,6,0),"")</f>
        <v>31.05</v>
      </c>
      <c r="AP20" s="17" t="n">
        <f aca="false">IFERROR(VLOOKUP(A20,'12-BXL'!A:F,6,0),"")</f>
        <v>39.75</v>
      </c>
      <c r="AQ20" s="17" t="str">
        <f aca="false">IFERROR(VLOOKUP(A20,'13-CER'!M:R,6,0),"")</f>
        <v/>
      </c>
      <c r="AR20" s="17" t="n">
        <f aca="false">IFERROR(VLOOKUP(A20,'13-CER'!A:F,6,0),"")</f>
        <v>34.94</v>
      </c>
      <c r="AS20" s="17" t="str">
        <f aca="false">IFERROR(VLOOKUP(A20,'14-OGY'!M:R,6,0),"")</f>
        <v/>
      </c>
      <c r="AT20" s="17" t="str">
        <f aca="false">IFERROR(VLOOKUP(A20,'14-OGY'!A:F,6,0),"")</f>
        <v/>
      </c>
      <c r="AU20" s="17" t="str">
        <f aca="false">IFERROR(VLOOKUP(A20,'15-BAI'!A:F,6,0),"")</f>
        <v/>
      </c>
      <c r="AV20" s="17" t="str">
        <f aca="false">IFERROR(VLOOKUP(A20,'16-HERB'!A:F,6,0),"")</f>
        <v/>
      </c>
      <c r="AW20" s="17" t="str">
        <f aca="false">IFERROR(VLOOKUP(A20,'17-LOM'!M:R,6,0),"")</f>
        <v/>
      </c>
      <c r="AX20" s="17" t="str">
        <f aca="false">IFERROR(VLOOKUP(A20,'17-LOM'!A:F,6,0),"")</f>
        <v/>
      </c>
      <c r="AY20" s="17"/>
      <c r="AZ20" s="17"/>
      <c r="BA20" s="17" t="n">
        <f aca="false">IFERROR(VLOOKUP(A20,'20-NIL'!A:F,6,0),"")</f>
        <v>35.07</v>
      </c>
      <c r="BB20" s="17" t="str">
        <f aca="false">IFERROR(VLOOKUP(A20,'21-OET'!M:R,6,0),"")</f>
        <v/>
      </c>
      <c r="BC20" s="17" t="str">
        <f aca="false">IFERROR(VLOOKUP(A20,'21-OET'!A:F,6,0),"")</f>
        <v/>
      </c>
      <c r="BD20" s="17" t="str">
        <f aca="false">IFERROR(VLOOKUP(A20,'22-SAI'!M:R,6,0),"")</f>
        <v/>
      </c>
      <c r="BE20" s="17" t="str">
        <f aca="false">IFERROR(VLOOKUP(A20,'22-SAI'!A:F,6,0),"")</f>
        <v/>
      </c>
      <c r="BF20" s="17"/>
      <c r="BG20" s="17"/>
      <c r="BH20" s="17" t="n">
        <f aca="false">IFERROR(VLOOKUP(A20,'23-NIV12_5'!M:R,6,0),"")</f>
        <v>62.89</v>
      </c>
      <c r="BI20" s="17" t="str">
        <f aca="false">IFERROR(VLOOKUP(A20,'23-NIV12_5'!A:F,6,0),"")</f>
        <v/>
      </c>
      <c r="BJ20" s="17" t="str">
        <f aca="false">IFERROR(VLOOKUP(A20,'23-NIV21'!A:F,6,0),"")</f>
        <v/>
      </c>
      <c r="BK20" s="17" t="n">
        <f aca="false">IFERROR(VLOOKUP(A20,'24-HOR'!M:R,6,0),"")</f>
        <v>46.8</v>
      </c>
      <c r="BL20" s="17" t="str">
        <f aca="false">IFERROR(VLOOKUP(A20,'24-HOR'!A:F,6,0),"")</f>
        <v/>
      </c>
    </row>
    <row r="21" customFormat="false" ht="13.8" hidden="false" customHeight="false" outlineLevel="0" collapsed="false">
      <c r="A21" s="0" t="str">
        <f aca="false">UPPER(B21)&amp;UPPER(C21)</f>
        <v>HOCQUETBENJAMIN</v>
      </c>
      <c r="B21" s="13" t="s">
        <v>92</v>
      </c>
      <c r="C21" s="13" t="s">
        <v>93</v>
      </c>
      <c r="D21" s="13" t="str">
        <f aca="false">VLOOKUP(A21,Noms!A:H,8,0)</f>
        <v>Vétérans 1</v>
      </c>
      <c r="E21" s="0" t="n">
        <f aca="false">COUNTIF(I21:P21,"&gt;0")</f>
        <v>5</v>
      </c>
      <c r="F21" s="14" t="n">
        <f aca="false">SUM(I21:P21)</f>
        <v>341.13</v>
      </c>
      <c r="G21" s="14" t="n">
        <f aca="false">+F20-F21</f>
        <v>55.2699999999999</v>
      </c>
      <c r="H21" s="14" t="n">
        <f aca="false">IF(E21&gt;0,F21/E21,"")</f>
        <v>68.226</v>
      </c>
      <c r="I21" s="15" t="n">
        <f aca="false">IFERROR(LARGE($R21:$CA21,1),"")</f>
        <v>74.68</v>
      </c>
      <c r="J21" s="16" t="n">
        <f aca="false">IFERROR(LARGE($R21:$CA21,2),"")</f>
        <v>72.93</v>
      </c>
      <c r="K21" s="16" t="n">
        <f aca="false">IFERROR(LARGE($R21:$CA21,3),"")</f>
        <v>66.59</v>
      </c>
      <c r="L21" s="16" t="n">
        <f aca="false">IFERROR(LARGE($R21:$CA21,4),"")</f>
        <v>64.73</v>
      </c>
      <c r="M21" s="16" t="n">
        <f aca="false">IFERROR(LARGE($R21:$CA21,5),"")</f>
        <v>62.2</v>
      </c>
      <c r="N21" s="16" t="n">
        <f aca="false">IFERROR(LARGE($R21:$CA21,6),"")</f>
        <v>0</v>
      </c>
      <c r="O21" s="16" t="str">
        <f aca="false">IFERROR(LARGE($R21:$CA21,7),"")</f>
        <v/>
      </c>
      <c r="P21" s="16" t="str">
        <f aca="false">IFERROR(LARGE($R21:$CA21,8),"")</f>
        <v/>
      </c>
      <c r="R21" s="17" t="n">
        <f aca="false">IFERROR(VLOOKUP(A21,Libre!A:D,4,0)," ")</f>
        <v>64.73</v>
      </c>
      <c r="S21" s="17" t="str">
        <f aca="false">IFERROR(VLOOKUP(A21,LibreBW!A:D,4,0)," ")</f>
        <v> </v>
      </c>
      <c r="T21" s="17" t="n">
        <f aca="false">IFERROR(VLOOKUP(A21,'01-NIV'!A:F,6,0),"")</f>
        <v>0</v>
      </c>
      <c r="U21" s="17" t="n">
        <f aca="false">IFERROR(VLOOKUP(A21,'02-HUL'!A:F,6,0),"")</f>
        <v>66.59</v>
      </c>
      <c r="V21" s="17" t="str">
        <f aca="false">IFERROR(VLOOKUP(A21,'03-LIL'!M:R,6,0),"")</f>
        <v/>
      </c>
      <c r="W21" s="17" t="str">
        <f aca="false">IFERROR(VLOOKUP(A21,'03-LIL'!A:F,6,0),"")</f>
        <v/>
      </c>
      <c r="X21" s="17" t="str">
        <f aca="false">IFERROR(VLOOKUP(A21,'04-CHA'!M:R,6,0),"")</f>
        <v/>
      </c>
      <c r="Y21" s="17" t="str">
        <f aca="false">IFERROR(VLOOKUP(A21,'04-CHA'!A:F,6,0),"")</f>
        <v/>
      </c>
      <c r="Z21" s="17" t="str">
        <f aca="false">IFERROR(VLOOKUP(A21,'05-WAT'!M:R,6,0),"")</f>
        <v/>
      </c>
      <c r="AA21" s="17" t="str">
        <f aca="false">IFERROR(VLOOKUP(A21,'05-WAT'!A:F,6,0),"")</f>
        <v/>
      </c>
      <c r="AB21" s="17" t="str">
        <f aca="false">IFERROR(VLOOKUP(A21,'05-DWO'!M:R,6,0),"")</f>
        <v/>
      </c>
      <c r="AC21" s="17" t="str">
        <f aca="false">IFERROR(VLOOKUP(A21,'05-DWO'!A:F,6,0),"")</f>
        <v/>
      </c>
      <c r="AD21" s="17" t="str">
        <f aca="false">IFERROR(VLOOKUP(A21,'06-VIE'!M:R,6,0),"")</f>
        <v/>
      </c>
      <c r="AE21" s="17" t="str">
        <f aca="false">IFERROR(VLOOKUP(A21,'06-VIE'!A:F,6,0),"")</f>
        <v/>
      </c>
      <c r="AF21" s="17" t="str">
        <f aca="false">IFERROR(VLOOKUP(A21,'07-MLL'!M:R,6,0),"")</f>
        <v/>
      </c>
      <c r="AG21" s="17" t="str">
        <f aca="false">IFERROR(VLOOKUP(A21,'07-MLL'!A:F,6,0),"")</f>
        <v/>
      </c>
      <c r="AH21" s="17" t="str">
        <f aca="false">IFERROR(VLOOKUP(A21,'08-ESS14-7'!M:R,6,0),"")</f>
        <v/>
      </c>
      <c r="AI21" s="17" t="str">
        <f aca="false">IFERROR(VLOOKUP(A21,'08-ESS14-7'!A:F,6,0),"")</f>
        <v/>
      </c>
      <c r="AJ21" s="17" t="str">
        <f aca="false">IFERROR(VLOOKUP(A21,'08-ESS21'!A:F,6,0),"")</f>
        <v/>
      </c>
      <c r="AK21" s="17" t="str">
        <f aca="false">IFERROR(VLOOKUP(A21,'09-WAU'!M:R,6,0),"")</f>
        <v/>
      </c>
      <c r="AL21" s="17" t="str">
        <f aca="false">IFERROR(VLOOKUP(A21,'09-WAU'!A:F,6,0),"")</f>
        <v/>
      </c>
      <c r="AM21" s="17" t="str">
        <f aca="false">IFERROR(VLOOKUP(A21,'10-ECA'!M:R,6,0),"")</f>
        <v/>
      </c>
      <c r="AN21" s="17" t="n">
        <f aca="false">IFERROR(VLOOKUP(A21,'10-ECA'!A:F,6,0),"")</f>
        <v>72.93</v>
      </c>
      <c r="AO21" s="17" t="n">
        <f aca="false">IFERROR(VLOOKUP(A21,'11-BIE'!A:F,6,0),"")</f>
        <v>62.2</v>
      </c>
      <c r="AP21" s="17" t="str">
        <f aca="false">IFERROR(VLOOKUP(A21,'12-BXL'!A:F,6,0),"")</f>
        <v/>
      </c>
      <c r="AQ21" s="17" t="str">
        <f aca="false">IFERROR(VLOOKUP(A21,'13-CER'!M:R,6,0),"")</f>
        <v/>
      </c>
      <c r="AR21" s="17" t="str">
        <f aca="false">IFERROR(VLOOKUP(A21,'13-CER'!A:F,6,0),"")</f>
        <v/>
      </c>
      <c r="AS21" s="17" t="str">
        <f aca="false">IFERROR(VLOOKUP(A21,'14-OGY'!M:R,6,0),"")</f>
        <v/>
      </c>
      <c r="AT21" s="17" t="str">
        <f aca="false">IFERROR(VLOOKUP(A21,'14-OGY'!A:F,6,0),"")</f>
        <v/>
      </c>
      <c r="AU21" s="17" t="str">
        <f aca="false">IFERROR(VLOOKUP(A21,'15-BAI'!A:F,6,0),"")</f>
        <v/>
      </c>
      <c r="AV21" s="17" t="str">
        <f aca="false">IFERROR(VLOOKUP(A21,'16-HERB'!A:F,6,0),"")</f>
        <v/>
      </c>
      <c r="AW21" s="17" t="str">
        <f aca="false">IFERROR(VLOOKUP(A21,'17-LOM'!M:R,6,0),"")</f>
        <v/>
      </c>
      <c r="AX21" s="17" t="str">
        <f aca="false">IFERROR(VLOOKUP(A21,'17-LOM'!A:F,6,0),"")</f>
        <v/>
      </c>
      <c r="AY21" s="17"/>
      <c r="AZ21" s="17"/>
      <c r="BA21" s="17" t="str">
        <f aca="false">IFERROR(VLOOKUP(A21,'20-NIL'!A:F,6,0),"")</f>
        <v/>
      </c>
      <c r="BB21" s="17" t="str">
        <f aca="false">IFERROR(VLOOKUP(A21,'21-OET'!M:R,6,0),"")</f>
        <v/>
      </c>
      <c r="BC21" s="17" t="str">
        <f aca="false">IFERROR(VLOOKUP(A21,'21-OET'!A:F,6,0),"")</f>
        <v/>
      </c>
      <c r="BD21" s="17" t="str">
        <f aca="false">IFERROR(VLOOKUP(A21,'22-SAI'!M:R,6,0),"")</f>
        <v/>
      </c>
      <c r="BE21" s="17" t="n">
        <f aca="false">IFERROR(VLOOKUP(A21,'22-SAI'!A:F,6,0),"")</f>
        <v>74.68</v>
      </c>
      <c r="BF21" s="17"/>
      <c r="BG21" s="17"/>
      <c r="BH21" s="17" t="str">
        <f aca="false">IFERROR(VLOOKUP(A21,'23-NIV12_5'!M:R,6,0),"")</f>
        <v/>
      </c>
      <c r="BI21" s="17" t="str">
        <f aca="false">IFERROR(VLOOKUP(A21,'23-NIV12_5'!A:F,6,0),"")</f>
        <v/>
      </c>
      <c r="BJ21" s="17" t="str">
        <f aca="false">IFERROR(VLOOKUP(A21,'23-NIV21'!A:F,6,0),"")</f>
        <v/>
      </c>
      <c r="BK21" s="17" t="str">
        <f aca="false">IFERROR(VLOOKUP(A21,'24-HOR'!M:R,6,0),"")</f>
        <v/>
      </c>
      <c r="BL21" s="17" t="str">
        <f aca="false">IFERROR(VLOOKUP(A21,'24-HOR'!A:F,6,0),"")</f>
        <v/>
      </c>
    </row>
    <row r="22" customFormat="false" ht="13.8" hidden="false" customHeight="false" outlineLevel="0" collapsed="false">
      <c r="A22" s="0" t="str">
        <f aca="false">UPPER(B22)&amp;UPPER(C22)</f>
        <v>MAJAQUENTIN</v>
      </c>
      <c r="B22" s="13" t="s">
        <v>94</v>
      </c>
      <c r="C22" s="13" t="s">
        <v>95</v>
      </c>
      <c r="D22" s="13" t="str">
        <f aca="false">VLOOKUP(A22,Noms!A:H,8,0)</f>
        <v>Seniors 1</v>
      </c>
      <c r="E22" s="0" t="n">
        <f aca="false">COUNTIF(I22:P22,"&gt;0")</f>
        <v>8</v>
      </c>
      <c r="F22" s="14" t="n">
        <f aca="false">SUM(I22:P22)</f>
        <v>322.39</v>
      </c>
      <c r="G22" s="14" t="n">
        <f aca="false">+F21-F22</f>
        <v>18.74</v>
      </c>
      <c r="H22" s="14" t="n">
        <f aca="false">IF(E22&gt;0,F22/E22,"")</f>
        <v>40.29875</v>
      </c>
      <c r="I22" s="15" t="n">
        <f aca="false">IFERROR(LARGE($R22:$CA22,1),"")</f>
        <v>57.3</v>
      </c>
      <c r="J22" s="16" t="n">
        <f aca="false">IFERROR(LARGE($R22:$CA22,2),"")</f>
        <v>44.15</v>
      </c>
      <c r="K22" s="16" t="n">
        <f aca="false">IFERROR(LARGE($R22:$CA22,3),"")</f>
        <v>42.51</v>
      </c>
      <c r="L22" s="16" t="n">
        <f aca="false">IFERROR(LARGE($R22:$CA22,4),"")</f>
        <v>41.18</v>
      </c>
      <c r="M22" s="16" t="n">
        <f aca="false">IFERROR(LARGE($R22:$CA22,5),"")</f>
        <v>37.9</v>
      </c>
      <c r="N22" s="16" t="n">
        <f aca="false">IFERROR(LARGE($R22:$CA22,6),"")</f>
        <v>34.92</v>
      </c>
      <c r="O22" s="16" t="n">
        <f aca="false">IFERROR(LARGE($R22:$CA22,7),"")</f>
        <v>33.4</v>
      </c>
      <c r="P22" s="16" t="n">
        <f aca="false">IFERROR(LARGE($R22:$CA22,8),"")</f>
        <v>31.03</v>
      </c>
      <c r="R22" s="17" t="str">
        <f aca="false">IFERROR(VLOOKUP(A22,Libre!A:D,4,0)," ")</f>
        <v> </v>
      </c>
      <c r="S22" s="17" t="n">
        <f aca="false">IFERROR(VLOOKUP(A22,LibreBW!A:D,4,0)," ")</f>
        <v>28.56</v>
      </c>
      <c r="T22" s="17" t="n">
        <f aca="false">IFERROR(VLOOKUP(A22,'01-NIV'!A:F,6,0),"")</f>
        <v>0</v>
      </c>
      <c r="U22" s="17" t="n">
        <f aca="false">IFERROR(VLOOKUP(A22,'02-HUL'!A:F,6,0),"")</f>
        <v>42.51</v>
      </c>
      <c r="V22" s="17" t="str">
        <f aca="false">IFERROR(VLOOKUP(A22,'03-LIL'!M:R,6,0),"")</f>
        <v/>
      </c>
      <c r="W22" s="17" t="n">
        <f aca="false">IFERROR(VLOOKUP(A22,'03-LIL'!A:F,6,0),"")</f>
        <v>44.15</v>
      </c>
      <c r="X22" s="17" t="str">
        <f aca="false">IFERROR(VLOOKUP(A22,'04-CHA'!M:R,6,0),"")</f>
        <v/>
      </c>
      <c r="Y22" s="17" t="n">
        <f aca="false">IFERROR(VLOOKUP(A22,'04-CHA'!A:F,6,0),"")</f>
        <v>41.18</v>
      </c>
      <c r="Z22" s="17" t="str">
        <f aca="false">IFERROR(VLOOKUP(A22,'05-WAT'!M:R,6,0),"")</f>
        <v/>
      </c>
      <c r="AA22" s="17" t="n">
        <f aca="false">IFERROR(VLOOKUP(A22,'05-WAT'!A:F,6,0),"")</f>
        <v>37.9</v>
      </c>
      <c r="AB22" s="17" t="str">
        <f aca="false">IFERROR(VLOOKUP(A22,'05-DWO'!M:R,6,0),"")</f>
        <v/>
      </c>
      <c r="AC22" s="17" t="str">
        <f aca="false">IFERROR(VLOOKUP(A22,'05-DWO'!A:F,6,0),"")</f>
        <v/>
      </c>
      <c r="AD22" s="17" t="str">
        <f aca="false">IFERROR(VLOOKUP(A22,'06-VIE'!M:R,6,0),"")</f>
        <v/>
      </c>
      <c r="AE22" s="17" t="str">
        <f aca="false">IFERROR(VLOOKUP(A22,'06-VIE'!A:F,6,0),"")</f>
        <v/>
      </c>
      <c r="AF22" s="17" t="str">
        <f aca="false">IFERROR(VLOOKUP(A22,'07-MLL'!M:R,6,0),"")</f>
        <v/>
      </c>
      <c r="AG22" s="17" t="str">
        <f aca="false">IFERROR(VLOOKUP(A22,'07-MLL'!A:F,6,0),"")</f>
        <v/>
      </c>
      <c r="AH22" s="17" t="str">
        <f aca="false">IFERROR(VLOOKUP(A22,'08-ESS14-7'!M:R,6,0),"")</f>
        <v/>
      </c>
      <c r="AI22" s="17" t="str">
        <f aca="false">IFERROR(VLOOKUP(A22,'08-ESS14-7'!A:F,6,0),"")</f>
        <v/>
      </c>
      <c r="AJ22" s="17" t="str">
        <f aca="false">IFERROR(VLOOKUP(A22,'08-ESS21'!A:F,6,0),"")</f>
        <v/>
      </c>
      <c r="AK22" s="17" t="str">
        <f aca="false">IFERROR(VLOOKUP(A22,'09-WAU'!M:R,6,0),"")</f>
        <v/>
      </c>
      <c r="AL22" s="17" t="n">
        <f aca="false">IFERROR(VLOOKUP(A22,'09-WAU'!A:F,6,0),"")</f>
        <v>34.92</v>
      </c>
      <c r="AM22" s="17" t="n">
        <f aca="false">IFERROR(VLOOKUP(A22,'10-ECA'!M:R,6,0),"")</f>
        <v>57.3</v>
      </c>
      <c r="AN22" s="17" t="str">
        <f aca="false">IFERROR(VLOOKUP(A22,'10-ECA'!A:F,6,0),"")</f>
        <v/>
      </c>
      <c r="AO22" s="17" t="n">
        <f aca="false">IFERROR(VLOOKUP(A22,'11-BIE'!A:F,6,0),"")</f>
        <v>21.77</v>
      </c>
      <c r="AP22" s="17" t="n">
        <f aca="false">IFERROR(VLOOKUP(A22,'12-BXL'!A:F,6,0),"")</f>
        <v>33.4</v>
      </c>
      <c r="AQ22" s="17" t="str">
        <f aca="false">IFERROR(VLOOKUP(A22,'13-CER'!M:R,6,0),"")</f>
        <v/>
      </c>
      <c r="AR22" s="17" t="n">
        <f aca="false">IFERROR(VLOOKUP(A22,'13-CER'!A:F,6,0),"")</f>
        <v>29.94</v>
      </c>
      <c r="AS22" s="17" t="str">
        <f aca="false">IFERROR(VLOOKUP(A22,'14-OGY'!M:R,6,0),"")</f>
        <v/>
      </c>
      <c r="AT22" s="17" t="str">
        <f aca="false">IFERROR(VLOOKUP(A22,'14-OGY'!A:F,6,0),"")</f>
        <v/>
      </c>
      <c r="AU22" s="17" t="n">
        <f aca="false">IFERROR(VLOOKUP(A22,'15-BAI'!A:F,6,0),"")</f>
        <v>31.03</v>
      </c>
      <c r="AV22" s="17" t="n">
        <f aca="false">IFERROR(VLOOKUP(A22,'16-HERB'!A:F,6,0),"")</f>
        <v>0</v>
      </c>
      <c r="AW22" s="17" t="str">
        <f aca="false">IFERROR(VLOOKUP(A22,'17-LOM'!M:R,6,0),"")</f>
        <v/>
      </c>
      <c r="AX22" s="17" t="str">
        <f aca="false">IFERROR(VLOOKUP(A22,'17-LOM'!A:F,6,0),"")</f>
        <v/>
      </c>
      <c r="AY22" s="17"/>
      <c r="AZ22" s="17"/>
      <c r="BA22" s="17" t="str">
        <f aca="false">IFERROR(VLOOKUP(A22,'20-NIL'!A:F,6,0),"")</f>
        <v/>
      </c>
      <c r="BB22" s="17" t="str">
        <f aca="false">IFERROR(VLOOKUP(A22,'21-OET'!M:R,6,0),"")</f>
        <v/>
      </c>
      <c r="BC22" s="17" t="str">
        <f aca="false">IFERROR(VLOOKUP(A22,'21-OET'!A:F,6,0),"")</f>
        <v/>
      </c>
      <c r="BD22" s="17" t="str">
        <f aca="false">IFERROR(VLOOKUP(A22,'22-SAI'!M:R,6,0),"")</f>
        <v/>
      </c>
      <c r="BE22" s="17" t="str">
        <f aca="false">IFERROR(VLOOKUP(A22,'22-SAI'!A:F,6,0),"")</f>
        <v/>
      </c>
      <c r="BF22" s="17"/>
      <c r="BG22" s="17"/>
      <c r="BH22" s="17" t="str">
        <f aca="false">IFERROR(VLOOKUP(A22,'23-NIV12_5'!M:R,6,0),"")</f>
        <v/>
      </c>
      <c r="BI22" s="17" t="str">
        <f aca="false">IFERROR(VLOOKUP(A22,'23-NIV12_5'!A:F,6,0),"")</f>
        <v/>
      </c>
      <c r="BJ22" s="17" t="str">
        <f aca="false">IFERROR(VLOOKUP(A22,'23-NIV21'!A:F,6,0),"")</f>
        <v/>
      </c>
      <c r="BK22" s="17" t="str">
        <f aca="false">IFERROR(VLOOKUP(A22,'24-HOR'!M:R,6,0),"")</f>
        <v/>
      </c>
      <c r="BL22" s="17" t="str">
        <f aca="false">IFERROR(VLOOKUP(A22,'24-HOR'!A:F,6,0),"")</f>
        <v/>
      </c>
    </row>
    <row r="23" customFormat="false" ht="13.8" hidden="false" customHeight="false" outlineLevel="0" collapsed="false">
      <c r="A23" s="0" t="str">
        <f aca="false">UPPER(B23)&amp;UPPER(C23)</f>
        <v>GAGNONMARIE-JOSÉE</v>
      </c>
      <c r="B23" s="19" t="s">
        <v>96</v>
      </c>
      <c r="C23" s="19" t="s">
        <v>97</v>
      </c>
      <c r="D23" s="19" t="str">
        <f aca="false">VLOOKUP(A23,Noms!A:H,8,0)</f>
        <v>Aînées 1</v>
      </c>
      <c r="E23" s="0" t="n">
        <f aca="false">COUNTIF(I23:P23,"&gt;0")</f>
        <v>8</v>
      </c>
      <c r="F23" s="14" t="n">
        <f aca="false">SUM(I23:P23)</f>
        <v>319.57</v>
      </c>
      <c r="G23" s="14" t="n">
        <f aca="false">+F22-F23</f>
        <v>2.82000000000005</v>
      </c>
      <c r="H23" s="14" t="n">
        <f aca="false">IF(E23&gt;0,F23/E23,"")</f>
        <v>39.94625</v>
      </c>
      <c r="I23" s="15" t="n">
        <f aca="false">IFERROR(LARGE($R23:$CA23,1),"")</f>
        <v>78.69</v>
      </c>
      <c r="J23" s="16" t="n">
        <f aca="false">IFERROR(LARGE($R23:$CA23,2),"")</f>
        <v>39.25</v>
      </c>
      <c r="K23" s="16" t="n">
        <f aca="false">IFERROR(LARGE($R23:$CA23,3),"")</f>
        <v>35.65</v>
      </c>
      <c r="L23" s="16" t="n">
        <f aca="false">IFERROR(LARGE($R23:$CA23,4),"")</f>
        <v>35.25</v>
      </c>
      <c r="M23" s="16" t="n">
        <f aca="false">IFERROR(LARGE($R23:$CA23,5),"")</f>
        <v>34.03</v>
      </c>
      <c r="N23" s="16" t="n">
        <f aca="false">IFERROR(LARGE($R23:$CA23,6),"")</f>
        <v>33.18</v>
      </c>
      <c r="O23" s="16" t="n">
        <f aca="false">IFERROR(LARGE($R23:$CA23,7),"")</f>
        <v>32.58</v>
      </c>
      <c r="P23" s="16" t="n">
        <f aca="false">IFERROR(LARGE($R23:$CA23,8),"")</f>
        <v>30.94</v>
      </c>
      <c r="R23" s="17" t="n">
        <f aca="false">IFERROR(VLOOKUP(A23,Libre!A:D,4,0)," ")</f>
        <v>78.69</v>
      </c>
      <c r="S23" s="17" t="n">
        <f aca="false">IFERROR(VLOOKUP(A23,LibreBW!A:D,4,0)," ")</f>
        <v>30.53</v>
      </c>
      <c r="T23" s="17" t="n">
        <f aca="false">IFERROR(VLOOKUP(A23,'01-NIV'!A:F,6,0),"")</f>
        <v>29.19</v>
      </c>
      <c r="U23" s="17" t="n">
        <f aca="false">IFERROR(VLOOKUP(A23,'02-HUL'!A:F,6,0),"")</f>
        <v>30.94</v>
      </c>
      <c r="V23" s="17" t="str">
        <f aca="false">IFERROR(VLOOKUP(A23,'03-LIL'!M:R,6,0),"")</f>
        <v/>
      </c>
      <c r="W23" s="17" t="str">
        <f aca="false">IFERROR(VLOOKUP(A23,'03-LIL'!A:F,6,0),"")</f>
        <v/>
      </c>
      <c r="X23" s="17" t="str">
        <f aca="false">IFERROR(VLOOKUP(A23,'04-CHA'!M:R,6,0),"")</f>
        <v/>
      </c>
      <c r="Y23" s="17" t="n">
        <f aca="false">IFERROR(VLOOKUP(A23,'04-CHA'!A:F,6,0),"")</f>
        <v>35.25</v>
      </c>
      <c r="Z23" s="17" t="str">
        <f aca="false">IFERROR(VLOOKUP(A23,'05-WAT'!M:R,6,0),"")</f>
        <v/>
      </c>
      <c r="AA23" s="17" t="n">
        <f aca="false">IFERROR(VLOOKUP(A23,'05-WAT'!A:F,6,0),"")</f>
        <v>35.65</v>
      </c>
      <c r="AB23" s="17" t="str">
        <f aca="false">IFERROR(VLOOKUP(A23,'05-DWO'!M:R,6,0),"")</f>
        <v/>
      </c>
      <c r="AC23" s="17" t="str">
        <f aca="false">IFERROR(VLOOKUP(A23,'05-DWO'!A:F,6,0),"")</f>
        <v/>
      </c>
      <c r="AD23" s="17" t="str">
        <f aca="false">IFERROR(VLOOKUP(A23,'06-VIE'!M:R,6,0),"")</f>
        <v/>
      </c>
      <c r="AE23" s="17" t="n">
        <f aca="false">IFERROR(VLOOKUP(A23,'06-VIE'!A:F,6,0),"")</f>
        <v>20.86</v>
      </c>
      <c r="AF23" s="17" t="str">
        <f aca="false">IFERROR(VLOOKUP(A23,'07-MLL'!M:R,6,0),"")</f>
        <v/>
      </c>
      <c r="AG23" s="17" t="str">
        <f aca="false">IFERROR(VLOOKUP(A23,'07-MLL'!A:F,6,0),"")</f>
        <v/>
      </c>
      <c r="AH23" s="17" t="str">
        <f aca="false">IFERROR(VLOOKUP(A23,'08-ESS14-7'!M:R,6,0),"")</f>
        <v/>
      </c>
      <c r="AI23" s="17" t="str">
        <f aca="false">IFERROR(VLOOKUP(A23,'08-ESS14-7'!A:F,6,0),"")</f>
        <v/>
      </c>
      <c r="AJ23" s="17" t="str">
        <f aca="false">IFERROR(VLOOKUP(A23,'08-ESS21'!A:F,6,0),"")</f>
        <v/>
      </c>
      <c r="AK23" s="17" t="str">
        <f aca="false">IFERROR(VLOOKUP(A23,'09-WAU'!M:R,6,0),"")</f>
        <v/>
      </c>
      <c r="AL23" s="17" t="n">
        <f aca="false">IFERROR(VLOOKUP(A23,'09-WAU'!A:F,6,0),"")</f>
        <v>27.88</v>
      </c>
      <c r="AM23" s="17" t="str">
        <f aca="false">IFERROR(VLOOKUP(A23,'10-ECA'!M:R,6,0),"")</f>
        <v/>
      </c>
      <c r="AN23" s="17" t="n">
        <f aca="false">IFERROR(VLOOKUP(A23,'10-ECA'!A:F,6,0),"")</f>
        <v>32.58</v>
      </c>
      <c r="AO23" s="17" t="n">
        <f aca="false">IFERROR(VLOOKUP(A23,'11-BIE'!A:F,6,0),"")</f>
        <v>39.25</v>
      </c>
      <c r="AP23" s="17" t="n">
        <f aca="false">IFERROR(VLOOKUP(A23,'12-BXL'!A:F,6,0),"")</f>
        <v>33.18</v>
      </c>
      <c r="AQ23" s="17" t="str">
        <f aca="false">IFERROR(VLOOKUP(A23,'13-CER'!M:R,6,0),"")</f>
        <v/>
      </c>
      <c r="AR23" s="17" t="n">
        <f aca="false">IFERROR(VLOOKUP(A23,'13-CER'!A:F,6,0),"")</f>
        <v>34.03</v>
      </c>
      <c r="AS23" s="17" t="str">
        <f aca="false">IFERROR(VLOOKUP(A23,'14-OGY'!M:R,6,0),"")</f>
        <v/>
      </c>
      <c r="AT23" s="17" t="str">
        <f aca="false">IFERROR(VLOOKUP(A23,'14-OGY'!A:F,6,0),"")</f>
        <v/>
      </c>
      <c r="AU23" s="17" t="str">
        <f aca="false">IFERROR(VLOOKUP(A23,'15-BAI'!A:F,6,0),"")</f>
        <v/>
      </c>
      <c r="AV23" s="17" t="n">
        <f aca="false">IFERROR(VLOOKUP(A23,'16-HERB'!A:F,6,0),"")</f>
        <v>1</v>
      </c>
      <c r="AW23" s="17" t="str">
        <f aca="false">IFERROR(VLOOKUP(A23,'17-LOM'!M:R,6,0),"")</f>
        <v/>
      </c>
      <c r="AX23" s="17" t="str">
        <f aca="false">IFERROR(VLOOKUP(A23,'17-LOM'!A:F,6,0),"")</f>
        <v/>
      </c>
      <c r="AY23" s="17"/>
      <c r="AZ23" s="17"/>
      <c r="BA23" s="17" t="n">
        <f aca="false">IFERROR(VLOOKUP(A23,'20-NIL'!A:F,6,0),"")</f>
        <v>24.03</v>
      </c>
      <c r="BB23" s="17" t="str">
        <f aca="false">IFERROR(VLOOKUP(A23,'21-OET'!M:R,6,0),"")</f>
        <v/>
      </c>
      <c r="BC23" s="17" t="str">
        <f aca="false">IFERROR(VLOOKUP(A23,'21-OET'!A:F,6,0),"")</f>
        <v/>
      </c>
      <c r="BD23" s="17" t="str">
        <f aca="false">IFERROR(VLOOKUP(A23,'22-SAI'!M:R,6,0),"")</f>
        <v/>
      </c>
      <c r="BE23" s="17" t="str">
        <f aca="false">IFERROR(VLOOKUP(A23,'22-SAI'!A:F,6,0),"")</f>
        <v/>
      </c>
      <c r="BF23" s="17"/>
      <c r="BG23" s="17"/>
      <c r="BH23" s="17" t="str">
        <f aca="false">IFERROR(VLOOKUP(A23,'23-NIV12_5'!M:R,6,0),"")</f>
        <v/>
      </c>
      <c r="BI23" s="17" t="str">
        <f aca="false">IFERROR(VLOOKUP(A23,'23-NIV12_5'!A:F,6,0),"")</f>
        <v/>
      </c>
      <c r="BJ23" s="17" t="str">
        <f aca="false">IFERROR(VLOOKUP(A23,'23-NIV21'!A:F,6,0),"")</f>
        <v/>
      </c>
      <c r="BK23" s="17" t="str">
        <f aca="false">IFERROR(VLOOKUP(A23,'24-HOR'!M:R,6,0),"")</f>
        <v/>
      </c>
      <c r="BL23" s="17" t="str">
        <f aca="false">IFERROR(VLOOKUP(A23,'24-HOR'!A:F,6,0),"")</f>
        <v/>
      </c>
    </row>
    <row r="24" customFormat="false" ht="13.8" hidden="false" customHeight="false" outlineLevel="0" collapsed="false">
      <c r="A24" s="0" t="str">
        <f aca="false">UPPER(B24)&amp;UPPER(C24)</f>
        <v>LEHAIREDAVID L.</v>
      </c>
      <c r="B24" s="13" t="s">
        <v>98</v>
      </c>
      <c r="C24" s="13" t="s">
        <v>99</v>
      </c>
      <c r="D24" s="13" t="str">
        <f aca="false">VLOOKUP(A24,Noms!A:H,8,0)</f>
        <v>Vétérans 1</v>
      </c>
      <c r="E24" s="0" t="n">
        <f aca="false">COUNTIF(I24:P24,"&gt;0")</f>
        <v>8</v>
      </c>
      <c r="F24" s="14" t="n">
        <f aca="false">SUM(I24:P24)</f>
        <v>297.08</v>
      </c>
      <c r="G24" s="14" t="n">
        <f aca="false">+F23-F24</f>
        <v>22.49</v>
      </c>
      <c r="H24" s="14" t="n">
        <f aca="false">IF(E24&gt;0,F24/E24,"")</f>
        <v>37.135</v>
      </c>
      <c r="I24" s="15" t="n">
        <f aca="false">IFERROR(LARGE($R24:$CA24,1),"")</f>
        <v>45.89</v>
      </c>
      <c r="J24" s="16" t="n">
        <f aca="false">IFERROR(LARGE($R24:$CA24,2),"")</f>
        <v>44.18</v>
      </c>
      <c r="K24" s="16" t="n">
        <f aca="false">IFERROR(LARGE($R24:$CA24,3),"")</f>
        <v>42.42</v>
      </c>
      <c r="L24" s="16" t="n">
        <f aca="false">IFERROR(LARGE($R24:$CA24,4),"")</f>
        <v>41.28</v>
      </c>
      <c r="M24" s="16" t="n">
        <f aca="false">IFERROR(LARGE($R24:$CA24,5),"")</f>
        <v>39.85</v>
      </c>
      <c r="N24" s="16" t="n">
        <f aca="false">IFERROR(LARGE($R24:$CA24,6),"")</f>
        <v>33.16</v>
      </c>
      <c r="O24" s="16" t="n">
        <f aca="false">IFERROR(LARGE($R24:$CA24,7),"")</f>
        <v>25.62</v>
      </c>
      <c r="P24" s="16" t="n">
        <f aca="false">IFERROR(LARGE($R24:$CA24,8),"")</f>
        <v>24.68</v>
      </c>
      <c r="R24" s="17" t="n">
        <f aca="false">IFERROR(VLOOKUP(A24,Libre!A:D,4,0)," ")</f>
        <v>42.42</v>
      </c>
      <c r="S24" s="17" t="str">
        <f aca="false">IFERROR(VLOOKUP(A24,LibreBW!A:D,4,0)," ")</f>
        <v> </v>
      </c>
      <c r="T24" s="17" t="n">
        <f aca="false">IFERROR(VLOOKUP(A24,'01-NIV'!A:F,6,0),"")</f>
        <v>25.62</v>
      </c>
      <c r="U24" s="17" t="str">
        <f aca="false">IFERROR(VLOOKUP(A24,'02-HUL'!A:F,6,0),"")</f>
        <v/>
      </c>
      <c r="V24" s="17" t="str">
        <f aca="false">IFERROR(VLOOKUP(A24,'03-LIL'!M:R,6,0),"")</f>
        <v/>
      </c>
      <c r="W24" s="17" t="str">
        <f aca="false">IFERROR(VLOOKUP(A24,'03-LIL'!A:F,6,0),"")</f>
        <v/>
      </c>
      <c r="X24" s="17" t="str">
        <f aca="false">IFERROR(VLOOKUP(A24,'04-CHA'!M:R,6,0),"")</f>
        <v/>
      </c>
      <c r="Y24" s="17" t="n">
        <f aca="false">IFERROR(VLOOKUP(A24,'04-CHA'!A:F,6,0),"")</f>
        <v>39.85</v>
      </c>
      <c r="Z24" s="17" t="str">
        <f aca="false">IFERROR(VLOOKUP(A24,'05-WAT'!M:R,6,0),"")</f>
        <v/>
      </c>
      <c r="AA24" s="17" t="n">
        <f aca="false">IFERROR(VLOOKUP(A24,'05-WAT'!A:F,6,0),"")</f>
        <v>41.28</v>
      </c>
      <c r="AB24" s="17" t="str">
        <f aca="false">IFERROR(VLOOKUP(A24,'05-DWO'!M:R,6,0),"")</f>
        <v/>
      </c>
      <c r="AC24" s="17" t="str">
        <f aca="false">IFERROR(VLOOKUP(A24,'05-DWO'!A:F,6,0),"")</f>
        <v/>
      </c>
      <c r="AD24" s="17" t="str">
        <f aca="false">IFERROR(VLOOKUP(A24,'06-VIE'!M:R,6,0),"")</f>
        <v/>
      </c>
      <c r="AE24" s="17" t="str">
        <f aca="false">IFERROR(VLOOKUP(A24,'06-VIE'!A:F,6,0),"")</f>
        <v/>
      </c>
      <c r="AF24" s="17" t="str">
        <f aca="false">IFERROR(VLOOKUP(A24,'07-MLL'!M:R,6,0),"")</f>
        <v/>
      </c>
      <c r="AG24" s="17" t="str">
        <f aca="false">IFERROR(VLOOKUP(A24,'07-MLL'!A:F,6,0),"")</f>
        <v/>
      </c>
      <c r="AH24" s="17" t="str">
        <f aca="false">IFERROR(VLOOKUP(A24,'08-ESS14-7'!M:R,6,0),"")</f>
        <v/>
      </c>
      <c r="AI24" s="17" t="n">
        <f aca="false">IFERROR(VLOOKUP(A24,'08-ESS14-7'!A:F,6,0),"")</f>
        <v>33.16</v>
      </c>
      <c r="AJ24" s="17" t="str">
        <f aca="false">IFERROR(VLOOKUP(A24,'08-ESS21'!A:F,6,0),"")</f>
        <v/>
      </c>
      <c r="AK24" s="17" t="str">
        <f aca="false">IFERROR(VLOOKUP(A24,'09-WAU'!M:R,6,0),"")</f>
        <v/>
      </c>
      <c r="AL24" s="17" t="str">
        <f aca="false">IFERROR(VLOOKUP(A24,'09-WAU'!A:F,6,0),"")</f>
        <v/>
      </c>
      <c r="AM24" s="17" t="str">
        <f aca="false">IFERROR(VLOOKUP(A24,'10-ECA'!M:R,6,0),"")</f>
        <v/>
      </c>
      <c r="AN24" s="17" t="str">
        <f aca="false">IFERROR(VLOOKUP(A24,'10-ECA'!A:F,6,0),"")</f>
        <v/>
      </c>
      <c r="AO24" s="17" t="str">
        <f aca="false">IFERROR(VLOOKUP(A24,'11-BIE'!A:F,6,0),"")</f>
        <v/>
      </c>
      <c r="AP24" s="17" t="str">
        <f aca="false">IFERROR(VLOOKUP(A24,'12-BXL'!A:F,6,0),"")</f>
        <v/>
      </c>
      <c r="AQ24" s="17" t="str">
        <f aca="false">IFERROR(VLOOKUP(A24,'13-CER'!M:R,6,0),"")</f>
        <v/>
      </c>
      <c r="AR24" s="17" t="n">
        <f aca="false">IFERROR(VLOOKUP(A24,'13-CER'!A:F,6,0),"")</f>
        <v>44.18</v>
      </c>
      <c r="AS24" s="17" t="str">
        <f aca="false">IFERROR(VLOOKUP(A24,'14-OGY'!M:R,6,0),"")</f>
        <v/>
      </c>
      <c r="AT24" s="17" t="n">
        <f aca="false">IFERROR(VLOOKUP(A24,'14-OGY'!A:F,6,0),"")</f>
        <v>45.89</v>
      </c>
      <c r="AU24" s="17" t="str">
        <f aca="false">IFERROR(VLOOKUP(A24,'15-BAI'!A:F,6,0),"")</f>
        <v/>
      </c>
      <c r="AV24" s="17" t="str">
        <f aca="false">IFERROR(VLOOKUP(A24,'16-HERB'!A:F,6,0),"")</f>
        <v/>
      </c>
      <c r="AW24" s="17" t="str">
        <f aca="false">IFERROR(VLOOKUP(A24,'17-LOM'!M:R,6,0),"")</f>
        <v/>
      </c>
      <c r="AX24" s="17" t="str">
        <f aca="false">IFERROR(VLOOKUP(A24,'17-LOM'!A:F,6,0),"")</f>
        <v/>
      </c>
      <c r="AY24" s="17"/>
      <c r="AZ24" s="17"/>
      <c r="BA24" s="17" t="str">
        <f aca="false">IFERROR(VLOOKUP(A24,'20-NIL'!A:F,6,0),"")</f>
        <v/>
      </c>
      <c r="BB24" s="17" t="str">
        <f aca="false">IFERROR(VLOOKUP(A24,'21-OET'!M:R,6,0),"")</f>
        <v/>
      </c>
      <c r="BC24" s="17" t="str">
        <f aca="false">IFERROR(VLOOKUP(A24,'21-OET'!A:F,6,0),"")</f>
        <v/>
      </c>
      <c r="BD24" s="17" t="str">
        <f aca="false">IFERROR(VLOOKUP(A24,'22-SAI'!M:R,6,0),"")</f>
        <v/>
      </c>
      <c r="BE24" s="17" t="n">
        <f aca="false">IFERROR(VLOOKUP(A24,'22-SAI'!A:F,6,0),"")</f>
        <v>24.68</v>
      </c>
      <c r="BF24" s="17"/>
      <c r="BG24" s="17"/>
      <c r="BH24" s="17" t="str">
        <f aca="false">IFERROR(VLOOKUP(A24,'23-NIV12_5'!M:R,6,0),"")</f>
        <v/>
      </c>
      <c r="BI24" s="17" t="str">
        <f aca="false">IFERROR(VLOOKUP(A24,'23-NIV12_5'!A:F,6,0),"")</f>
        <v/>
      </c>
      <c r="BJ24" s="17" t="str">
        <f aca="false">IFERROR(VLOOKUP(A24,'23-NIV21'!A:F,6,0),"")</f>
        <v/>
      </c>
      <c r="BK24" s="17" t="str">
        <f aca="false">IFERROR(VLOOKUP(A24,'24-HOR'!M:R,6,0),"")</f>
        <v/>
      </c>
      <c r="BL24" s="17" t="str">
        <f aca="false">IFERROR(VLOOKUP(A24,'24-HOR'!A:F,6,0),"")</f>
        <v/>
      </c>
    </row>
    <row r="25" customFormat="false" ht="13.8" hidden="false" customHeight="false" outlineLevel="0" collapsed="false">
      <c r="A25" s="0" t="str">
        <f aca="false">UPPER(B25)&amp;UPPER(C25)</f>
        <v>COOSEMANSISABELLE C.</v>
      </c>
      <c r="B25" s="19" t="s">
        <v>100</v>
      </c>
      <c r="C25" s="19" t="s">
        <v>101</v>
      </c>
      <c r="D25" s="19" t="str">
        <f aca="false">VLOOKUP(A25,Noms!A:H,8,0)</f>
        <v>Aînées 1</v>
      </c>
      <c r="E25" s="0" t="n">
        <f aca="false">COUNTIF(I25:P25,"&gt;0")</f>
        <v>8</v>
      </c>
      <c r="F25" s="14" t="n">
        <f aca="false">SUM(I25:P25)</f>
        <v>292.58</v>
      </c>
      <c r="G25" s="14" t="n">
        <f aca="false">+F24-F25</f>
        <v>4.5</v>
      </c>
      <c r="H25" s="14" t="n">
        <f aca="false">IF(E25&gt;0,F25/E25,"")</f>
        <v>36.5725</v>
      </c>
      <c r="I25" s="15" t="n">
        <f aca="false">IFERROR(LARGE($R25:$CA25,1),"")</f>
        <v>59.29</v>
      </c>
      <c r="J25" s="16" t="n">
        <f aca="false">IFERROR(LARGE($R25:$CA25,2),"")</f>
        <v>50.05</v>
      </c>
      <c r="K25" s="16" t="n">
        <f aca="false">IFERROR(LARGE($R25:$CA25,3),"")</f>
        <v>43.8</v>
      </c>
      <c r="L25" s="16" t="n">
        <f aca="false">IFERROR(LARGE($R25:$CA25,4),"")</f>
        <v>41.8</v>
      </c>
      <c r="M25" s="16" t="n">
        <f aca="false">IFERROR(LARGE($R25:$CA25,5),"")</f>
        <v>35.47</v>
      </c>
      <c r="N25" s="16" t="n">
        <f aca="false">IFERROR(LARGE($R25:$CA25,6),"")</f>
        <v>24.93</v>
      </c>
      <c r="O25" s="16" t="n">
        <f aca="false">IFERROR(LARGE($R25:$CA25,7),"")</f>
        <v>18.65</v>
      </c>
      <c r="P25" s="16" t="n">
        <f aca="false">IFERROR(LARGE($R25:$CA25,8),"")</f>
        <v>18.59</v>
      </c>
      <c r="R25" s="17" t="n">
        <f aca="false">IFERROR(VLOOKUP(A25,Libre!A:D,4,0)," ")</f>
        <v>18.65</v>
      </c>
      <c r="S25" s="17" t="str">
        <f aca="false">IFERROR(VLOOKUP(A25,LibreBW!A:D,4,0)," ")</f>
        <v> </v>
      </c>
      <c r="T25" s="17" t="n">
        <f aca="false">IFERROR(VLOOKUP(A25,'01-NIV'!A:F,6,0),"")</f>
        <v>15.75</v>
      </c>
      <c r="U25" s="17" t="n">
        <f aca="false">IFERROR(VLOOKUP(A25,'02-HUL'!A:F,6,0),"")</f>
        <v>16.28</v>
      </c>
      <c r="V25" s="17" t="str">
        <f aca="false">IFERROR(VLOOKUP(A25,'03-LIL'!M:R,6,0),"")</f>
        <v/>
      </c>
      <c r="W25" s="17" t="n">
        <f aca="false">IFERROR(VLOOKUP(A25,'03-LIL'!A:F,6,0),"")</f>
        <v>18.54</v>
      </c>
      <c r="X25" s="17" t="str">
        <f aca="false">IFERROR(VLOOKUP(A25,'04-CHA'!M:R,6,0),"")</f>
        <v/>
      </c>
      <c r="Y25" s="17" t="n">
        <f aca="false">IFERROR(VLOOKUP(A25,'04-CHA'!A:F,6,0),"")</f>
        <v>18.59</v>
      </c>
      <c r="Z25" s="17" t="str">
        <f aca="false">IFERROR(VLOOKUP(A25,'05-WAT'!M:R,6,0),"")</f>
        <v/>
      </c>
      <c r="AA25" s="17" t="str">
        <f aca="false">IFERROR(VLOOKUP(A25,'05-WAT'!A:F,6,0),"")</f>
        <v/>
      </c>
      <c r="AB25" s="17" t="str">
        <f aca="false">IFERROR(VLOOKUP(A25,'05-DWO'!M:R,6,0),"")</f>
        <v/>
      </c>
      <c r="AC25" s="17" t="n">
        <f aca="false">IFERROR(VLOOKUP(A25,'05-DWO'!A:F,6,0),"")</f>
        <v>9.72</v>
      </c>
      <c r="AD25" s="17" t="str">
        <f aca="false">IFERROR(VLOOKUP(A25,'06-VIE'!M:R,6,0),"")</f>
        <v/>
      </c>
      <c r="AE25" s="17" t="str">
        <f aca="false">IFERROR(VLOOKUP(A25,'06-VIE'!A:F,6,0),"")</f>
        <v/>
      </c>
      <c r="AF25" s="17" t="str">
        <f aca="false">IFERROR(VLOOKUP(A25,'07-MLL'!M:R,6,0),"")</f>
        <v/>
      </c>
      <c r="AG25" s="17" t="n">
        <f aca="false">IFERROR(VLOOKUP(A25,'07-MLL'!A:F,6,0),"")</f>
        <v>8.21</v>
      </c>
      <c r="AH25" s="17" t="str">
        <f aca="false">IFERROR(VLOOKUP(A25,'08-ESS14-7'!M:R,6,0),"")</f>
        <v/>
      </c>
      <c r="AI25" s="17" t="str">
        <f aca="false">IFERROR(VLOOKUP(A25,'08-ESS14-7'!A:F,6,0),"")</f>
        <v/>
      </c>
      <c r="AJ25" s="17" t="str">
        <f aca="false">IFERROR(VLOOKUP(A25,'08-ESS21'!A:F,6,0),"")</f>
        <v/>
      </c>
      <c r="AK25" s="17" t="n">
        <f aca="false">IFERROR(VLOOKUP(A25,'09-WAU'!M:R,6,0),"")</f>
        <v>35.47</v>
      </c>
      <c r="AL25" s="17" t="str">
        <f aca="false">IFERROR(VLOOKUP(A25,'09-WAU'!A:F,6,0),"")</f>
        <v/>
      </c>
      <c r="AM25" s="17" t="n">
        <f aca="false">IFERROR(VLOOKUP(A25,'10-ECA'!M:R,6,0),"")</f>
        <v>41.8</v>
      </c>
      <c r="AN25" s="17" t="str">
        <f aca="false">IFERROR(VLOOKUP(A25,'10-ECA'!A:F,6,0),"")</f>
        <v/>
      </c>
      <c r="AO25" s="17" t="str">
        <f aca="false">IFERROR(VLOOKUP(A25,'11-BIE'!A:F,6,0),"")</f>
        <v/>
      </c>
      <c r="AP25" s="17" t="n">
        <f aca="false">IFERROR(VLOOKUP(A25,'12-BXL'!A:F,6,0),"")</f>
        <v>24.93</v>
      </c>
      <c r="AQ25" s="17" t="str">
        <f aca="false">IFERROR(VLOOKUP(A25,'13-CER'!M:R,6,0),"")</f>
        <v/>
      </c>
      <c r="AR25" s="17" t="str">
        <f aca="false">IFERROR(VLOOKUP(A25,'13-CER'!A:F,6,0),"")</f>
        <v/>
      </c>
      <c r="AS25" s="17" t="str">
        <f aca="false">IFERROR(VLOOKUP(A25,'14-OGY'!M:R,6,0),"")</f>
        <v/>
      </c>
      <c r="AT25" s="17" t="str">
        <f aca="false">IFERROR(VLOOKUP(A25,'14-OGY'!A:F,6,0),"")</f>
        <v/>
      </c>
      <c r="AU25" s="17" t="str">
        <f aca="false">IFERROR(VLOOKUP(A25,'15-BAI'!A:F,6,0),"")</f>
        <v/>
      </c>
      <c r="AV25" s="17" t="str">
        <f aca="false">IFERROR(VLOOKUP(A25,'16-HERB'!A:F,6,0),"")</f>
        <v/>
      </c>
      <c r="AW25" s="17" t="n">
        <f aca="false">IFERROR(VLOOKUP(A25,'17-LOM'!M:R,6,0),"")</f>
        <v>50.05</v>
      </c>
      <c r="AX25" s="17" t="str">
        <f aca="false">IFERROR(VLOOKUP(A25,'17-LOM'!A:F,6,0),"")</f>
        <v/>
      </c>
      <c r="AY25" s="17"/>
      <c r="AZ25" s="17"/>
      <c r="BA25" s="17" t="str">
        <f aca="false">IFERROR(VLOOKUP(A25,'20-NIL'!A:F,6,0),"")</f>
        <v/>
      </c>
      <c r="BB25" s="17" t="str">
        <f aca="false">IFERROR(VLOOKUP(A25,'21-OET'!M:R,6,0),"")</f>
        <v/>
      </c>
      <c r="BC25" s="17" t="str">
        <f aca="false">IFERROR(VLOOKUP(A25,'21-OET'!A:F,6,0),"")</f>
        <v/>
      </c>
      <c r="BD25" s="17" t="str">
        <f aca="false">IFERROR(VLOOKUP(A25,'22-SAI'!M:R,6,0),"")</f>
        <v/>
      </c>
      <c r="BE25" s="17" t="str">
        <f aca="false">IFERROR(VLOOKUP(A25,'22-SAI'!A:F,6,0),"")</f>
        <v/>
      </c>
      <c r="BF25" s="17"/>
      <c r="BG25" s="17"/>
      <c r="BH25" s="17" t="n">
        <f aca="false">IFERROR(VLOOKUP(A25,'23-NIV12_5'!M:R,6,0),"")</f>
        <v>59.29</v>
      </c>
      <c r="BI25" s="17" t="str">
        <f aca="false">IFERROR(VLOOKUP(A25,'23-NIV12_5'!A:F,6,0),"")</f>
        <v/>
      </c>
      <c r="BJ25" s="17" t="str">
        <f aca="false">IFERROR(VLOOKUP(A25,'23-NIV21'!A:F,6,0),"")</f>
        <v/>
      </c>
      <c r="BK25" s="17" t="n">
        <f aca="false">IFERROR(VLOOKUP(A25,'24-HOR'!M:R,6,0),"")</f>
        <v>43.8</v>
      </c>
      <c r="BL25" s="17" t="str">
        <f aca="false">IFERROR(VLOOKUP(A25,'24-HOR'!A:F,6,0),"")</f>
        <v/>
      </c>
    </row>
    <row r="26" customFormat="false" ht="13.8" hidden="false" customHeight="false" outlineLevel="0" collapsed="false">
      <c r="A26" s="0" t="str">
        <f aca="false">UPPER(B26)&amp;UPPER(C26)</f>
        <v>GASKINRUDI</v>
      </c>
      <c r="B26" s="13" t="s">
        <v>102</v>
      </c>
      <c r="C26" s="13" t="s">
        <v>103</v>
      </c>
      <c r="D26" s="13" t="str">
        <f aca="false">VLOOKUP(A26,Noms!A:H,8,0)</f>
        <v>Vétérans 2</v>
      </c>
      <c r="E26" s="0" t="n">
        <f aca="false">COUNTIF(I26:P26,"&gt;0")</f>
        <v>8</v>
      </c>
      <c r="F26" s="14" t="n">
        <f aca="false">SUM(I26:P26)</f>
        <v>287.9</v>
      </c>
      <c r="G26" s="14" t="n">
        <f aca="false">+F25-F26</f>
        <v>4.68000000000001</v>
      </c>
      <c r="H26" s="14" t="n">
        <f aca="false">IF(E26&gt;0,F26/E26,"")</f>
        <v>35.9875</v>
      </c>
      <c r="I26" s="15" t="n">
        <f aca="false">IFERROR(LARGE($R26:$CA26,1),"")</f>
        <v>52.69</v>
      </c>
      <c r="J26" s="16" t="n">
        <f aca="false">IFERROR(LARGE($R26:$CA26,2),"")</f>
        <v>49.09</v>
      </c>
      <c r="K26" s="16" t="n">
        <f aca="false">IFERROR(LARGE($R26:$CA26,3),"")</f>
        <v>47.31</v>
      </c>
      <c r="L26" s="16" t="n">
        <f aca="false">IFERROR(LARGE($R26:$CA26,4),"")</f>
        <v>44.8</v>
      </c>
      <c r="M26" s="16" t="n">
        <f aca="false">IFERROR(LARGE($R26:$CA26,5),"")</f>
        <v>27.8</v>
      </c>
      <c r="N26" s="16" t="n">
        <f aca="false">IFERROR(LARGE($R26:$CA26,6),"")</f>
        <v>23.23</v>
      </c>
      <c r="O26" s="16" t="n">
        <f aca="false">IFERROR(LARGE($R26:$CA26,7),"")</f>
        <v>22.37</v>
      </c>
      <c r="P26" s="16" t="n">
        <f aca="false">IFERROR(LARGE($R26:$CA26,8),"")</f>
        <v>20.61</v>
      </c>
      <c r="R26" s="17" t="n">
        <f aca="false">IFERROR(VLOOKUP(A26,Libre!A:D,4,0)," ")</f>
        <v>20.61</v>
      </c>
      <c r="S26" s="17" t="str">
        <f aca="false">IFERROR(VLOOKUP(A26,LibreBW!A:D,4,0)," ")</f>
        <v> </v>
      </c>
      <c r="T26" s="17" t="n">
        <f aca="false">IFERROR(VLOOKUP(A26,'01-NIV'!A:F,6,0),"")</f>
        <v>15.47</v>
      </c>
      <c r="U26" s="17" t="n">
        <f aca="false">IFERROR(VLOOKUP(A26,'02-HUL'!A:F,6,0),"")</f>
        <v>22.37</v>
      </c>
      <c r="V26" s="17" t="str">
        <f aca="false">IFERROR(VLOOKUP(A26,'03-LIL'!M:R,6,0),"")</f>
        <v/>
      </c>
      <c r="W26" s="17" t="n">
        <f aca="false">IFERROR(VLOOKUP(A26,'03-LIL'!A:F,6,0),"")</f>
        <v>23.23</v>
      </c>
      <c r="X26" s="17" t="str">
        <f aca="false">IFERROR(VLOOKUP(A26,'04-CHA'!M:R,6,0),"")</f>
        <v/>
      </c>
      <c r="Y26" s="17" t="str">
        <f aca="false">IFERROR(VLOOKUP(A26,'04-CHA'!A:F,6,0),"")</f>
        <v/>
      </c>
      <c r="Z26" s="17" t="str">
        <f aca="false">IFERROR(VLOOKUP(A26,'05-WAT'!M:R,6,0),"")</f>
        <v/>
      </c>
      <c r="AA26" s="17" t="str">
        <f aca="false">IFERROR(VLOOKUP(A26,'05-WAT'!A:F,6,0),"")</f>
        <v/>
      </c>
      <c r="AB26" s="17" t="str">
        <f aca="false">IFERROR(VLOOKUP(A26,'05-DWO'!M:R,6,0),"")</f>
        <v/>
      </c>
      <c r="AC26" s="17" t="str">
        <f aca="false">IFERROR(VLOOKUP(A26,'05-DWO'!A:F,6,0),"")</f>
        <v/>
      </c>
      <c r="AD26" s="17" t="str">
        <f aca="false">IFERROR(VLOOKUP(A26,'06-VIE'!M:R,6,0),"")</f>
        <v/>
      </c>
      <c r="AE26" s="17" t="n">
        <f aca="false">IFERROR(VLOOKUP(A26,'06-VIE'!A:F,6,0),"")</f>
        <v>19.78</v>
      </c>
      <c r="AF26" s="17" t="str">
        <f aca="false">IFERROR(VLOOKUP(A26,'07-MLL'!M:R,6,0),"")</f>
        <v/>
      </c>
      <c r="AG26" s="17" t="n">
        <f aca="false">IFERROR(VLOOKUP(A26,'07-MLL'!A:F,6,0),"")</f>
        <v>14.46</v>
      </c>
      <c r="AH26" s="17" t="str">
        <f aca="false">IFERROR(VLOOKUP(A26,'08-ESS14-7'!M:R,6,0),"")</f>
        <v/>
      </c>
      <c r="AI26" s="17" t="str">
        <f aca="false">IFERROR(VLOOKUP(A26,'08-ESS14-7'!A:F,6,0),"")</f>
        <v/>
      </c>
      <c r="AJ26" s="17" t="str">
        <f aca="false">IFERROR(VLOOKUP(A26,'08-ESS21'!A:F,6,0),"")</f>
        <v/>
      </c>
      <c r="AK26" s="17" t="str">
        <f aca="false">IFERROR(VLOOKUP(A26,'09-WAU'!M:R,6,0),"")</f>
        <v/>
      </c>
      <c r="AL26" s="17" t="n">
        <f aca="false">IFERROR(VLOOKUP(A26,'09-WAU'!A:F,6,0),"")</f>
        <v>18.6</v>
      </c>
      <c r="AM26" s="17" t="n">
        <f aca="false">IFERROR(VLOOKUP(A26,'10-ECA'!M:R,6,0),"")</f>
        <v>44.8</v>
      </c>
      <c r="AN26" s="17" t="str">
        <f aca="false">IFERROR(VLOOKUP(A26,'10-ECA'!A:F,6,0),"")</f>
        <v/>
      </c>
      <c r="AO26" s="17" t="n">
        <f aca="false">IFERROR(VLOOKUP(A26,'11-BIE'!A:F,6,0),"")</f>
        <v>13.2</v>
      </c>
      <c r="AP26" s="17" t="str">
        <f aca="false">IFERROR(VLOOKUP(A26,'12-BXL'!A:F,6,0),"")</f>
        <v/>
      </c>
      <c r="AQ26" s="17" t="str">
        <f aca="false">IFERROR(VLOOKUP(A26,'13-CER'!M:R,6,0),"")</f>
        <v/>
      </c>
      <c r="AR26" s="17" t="n">
        <f aca="false">IFERROR(VLOOKUP(A26,'13-CER'!A:F,6,0),"")</f>
        <v>19.94</v>
      </c>
      <c r="AS26" s="17" t="str">
        <f aca="false">IFERROR(VLOOKUP(A26,'14-OGY'!M:R,6,0),"")</f>
        <v/>
      </c>
      <c r="AT26" s="17" t="str">
        <f aca="false">IFERROR(VLOOKUP(A26,'14-OGY'!A:F,6,0),"")</f>
        <v/>
      </c>
      <c r="AU26" s="17" t="str">
        <f aca="false">IFERROR(VLOOKUP(A26,'15-BAI'!A:F,6,0),"")</f>
        <v/>
      </c>
      <c r="AV26" s="17" t="n">
        <f aca="false">IFERROR(VLOOKUP(A26,'16-HERB'!A:F,6,0),"")</f>
        <v>1</v>
      </c>
      <c r="AW26" s="17" t="n">
        <f aca="false">IFERROR(VLOOKUP(A26,'17-LOM'!M:R,6,0),"")</f>
        <v>49.09</v>
      </c>
      <c r="AX26" s="17" t="str">
        <f aca="false">IFERROR(VLOOKUP(A26,'17-LOM'!A:F,6,0),"")</f>
        <v/>
      </c>
      <c r="AY26" s="17"/>
      <c r="AZ26" s="17"/>
      <c r="BA26" s="17" t="n">
        <f aca="false">IFERROR(VLOOKUP(A26,'20-NIL'!A:F,6,0),"")</f>
        <v>18.82</v>
      </c>
      <c r="BB26" s="17" t="str">
        <f aca="false">IFERROR(VLOOKUP(A26,'21-OET'!M:R,6,0),"")</f>
        <v/>
      </c>
      <c r="BC26" s="17" t="str">
        <f aca="false">IFERROR(VLOOKUP(A26,'21-OET'!A:F,6,0),"")</f>
        <v/>
      </c>
      <c r="BD26" s="17" t="n">
        <f aca="false">IFERROR(VLOOKUP(A26,'22-SAI'!M:R,6,0),"")</f>
        <v>52.69</v>
      </c>
      <c r="BE26" s="17" t="str">
        <f aca="false">IFERROR(VLOOKUP(A26,'22-SAI'!A:F,6,0),"")</f>
        <v/>
      </c>
      <c r="BF26" s="17"/>
      <c r="BG26" s="17"/>
      <c r="BH26" s="17" t="n">
        <f aca="false">IFERROR(VLOOKUP(A26,'23-NIV12_5'!M:R,6,0),"")</f>
        <v>47.31</v>
      </c>
      <c r="BI26" s="17" t="str">
        <f aca="false">IFERROR(VLOOKUP(A26,'23-NIV12_5'!A:F,6,0),"")</f>
        <v/>
      </c>
      <c r="BJ26" s="17" t="str">
        <f aca="false">IFERROR(VLOOKUP(A26,'23-NIV21'!A:F,6,0),"")</f>
        <v/>
      </c>
      <c r="BK26" s="17" t="n">
        <f aca="false">IFERROR(VLOOKUP(A26,'24-HOR'!M:R,6,0),"")</f>
        <v>27.8</v>
      </c>
      <c r="BL26" s="17" t="str">
        <f aca="false">IFERROR(VLOOKUP(A26,'24-HOR'!A:F,6,0),"")</f>
        <v/>
      </c>
    </row>
    <row r="27" customFormat="false" ht="13.8" hidden="false" customHeight="false" outlineLevel="0" collapsed="false">
      <c r="A27" s="0" t="str">
        <f aca="false">UPPER(B27)&amp;UPPER(C27)</f>
        <v>DE ROECKMONIQUE</v>
      </c>
      <c r="B27" s="19" t="s">
        <v>104</v>
      </c>
      <c r="C27" s="19" t="s">
        <v>105</v>
      </c>
      <c r="D27" s="19" t="str">
        <f aca="false">VLOOKUP(A27,Noms!A:H,8,0)</f>
        <v>Aînées 2</v>
      </c>
      <c r="E27" s="0" t="n">
        <f aca="false">COUNTIF(I27:P27,"&gt;0")</f>
        <v>8</v>
      </c>
      <c r="F27" s="14" t="n">
        <f aca="false">SUM(I27:P27)</f>
        <v>286.63</v>
      </c>
      <c r="G27" s="14" t="n">
        <f aca="false">+F26-F27</f>
        <v>1.26999999999998</v>
      </c>
      <c r="H27" s="14" t="n">
        <f aca="false">IF(E27&gt;0,F27/E27,"")</f>
        <v>35.82875</v>
      </c>
      <c r="I27" s="15" t="n">
        <f aca="false">IFERROR(LARGE($R27:$CA27,1),"")</f>
        <v>77.85</v>
      </c>
      <c r="J27" s="16" t="n">
        <f aca="false">IFERROR(LARGE($R27:$CA27,2),"")</f>
        <v>54.61</v>
      </c>
      <c r="K27" s="16" t="n">
        <f aca="false">IFERROR(LARGE($R27:$CA27,3),"")</f>
        <v>42.3</v>
      </c>
      <c r="L27" s="16" t="n">
        <f aca="false">IFERROR(LARGE($R27:$CA27,4),"")</f>
        <v>33.74</v>
      </c>
      <c r="M27" s="16" t="n">
        <f aca="false">IFERROR(LARGE($R27:$CA27,5),"")</f>
        <v>21.11</v>
      </c>
      <c r="N27" s="16" t="n">
        <f aca="false">IFERROR(LARGE($R27:$CA27,6),"")</f>
        <v>20.59</v>
      </c>
      <c r="O27" s="16" t="n">
        <f aca="false">IFERROR(LARGE($R27:$CA27,7),"")</f>
        <v>18.67</v>
      </c>
      <c r="P27" s="16" t="n">
        <f aca="false">IFERROR(LARGE($R27:$CA27,8),"")</f>
        <v>17.76</v>
      </c>
      <c r="R27" s="17" t="n">
        <f aca="false">IFERROR(VLOOKUP(A27,Libre!A:D,4,0)," ")</f>
        <v>77.85</v>
      </c>
      <c r="S27" s="17" t="n">
        <f aca="false">IFERROR(VLOOKUP(A27,LibreBW!A:D,4,0)," ")</f>
        <v>17.75</v>
      </c>
      <c r="T27" s="17" t="n">
        <f aca="false">IFERROR(VLOOKUP(A27,'01-NIV'!A:F,6,0),"")</f>
        <v>14.24</v>
      </c>
      <c r="U27" s="17" t="n">
        <f aca="false">IFERROR(VLOOKUP(A27,'02-HUL'!A:F,6,0),"")</f>
        <v>16.82</v>
      </c>
      <c r="V27" s="17" t="str">
        <f aca="false">IFERROR(VLOOKUP(A27,'03-LIL'!M:R,6,0),"")</f>
        <v/>
      </c>
      <c r="W27" s="17" t="str">
        <f aca="false">IFERROR(VLOOKUP(A27,'03-LIL'!A:F,6,0),"")</f>
        <v/>
      </c>
      <c r="X27" s="17" t="str">
        <f aca="false">IFERROR(VLOOKUP(A27,'04-CHA'!M:R,6,0),"")</f>
        <v/>
      </c>
      <c r="Y27" s="17" t="n">
        <f aca="false">IFERROR(VLOOKUP(A27,'04-CHA'!A:F,6,0),"")</f>
        <v>15.83</v>
      </c>
      <c r="Z27" s="17" t="str">
        <f aca="false">IFERROR(VLOOKUP(A27,'05-WAT'!M:R,6,0),"")</f>
        <v/>
      </c>
      <c r="AA27" s="17" t="n">
        <f aca="false">IFERROR(VLOOKUP(A27,'05-WAT'!A:F,6,0),"")</f>
        <v>17.76</v>
      </c>
      <c r="AB27" s="17" t="str">
        <f aca="false">IFERROR(VLOOKUP(A27,'05-DWO'!M:R,6,0),"")</f>
        <v/>
      </c>
      <c r="AC27" s="17" t="str">
        <f aca="false">IFERROR(VLOOKUP(A27,'05-DWO'!A:F,6,0),"")</f>
        <v/>
      </c>
      <c r="AD27" s="17" t="str">
        <f aca="false">IFERROR(VLOOKUP(A27,'06-VIE'!M:R,6,0),"")</f>
        <v/>
      </c>
      <c r="AE27" s="17" t="n">
        <f aca="false">IFERROR(VLOOKUP(A27,'06-VIE'!A:F,6,0),"")</f>
        <v>20.59</v>
      </c>
      <c r="AF27" s="17" t="str">
        <f aca="false">IFERROR(VLOOKUP(A27,'07-MLL'!M:R,6,0),"")</f>
        <v/>
      </c>
      <c r="AG27" s="17" t="str">
        <f aca="false">IFERROR(VLOOKUP(A27,'07-MLL'!A:F,6,0),"")</f>
        <v/>
      </c>
      <c r="AH27" s="17" t="str">
        <f aca="false">IFERROR(VLOOKUP(A27,'08-ESS14-7'!M:R,6,0),"")</f>
        <v/>
      </c>
      <c r="AI27" s="17" t="str">
        <f aca="false">IFERROR(VLOOKUP(A27,'08-ESS14-7'!A:F,6,0),"")</f>
        <v/>
      </c>
      <c r="AJ27" s="17" t="str">
        <f aca="false">IFERROR(VLOOKUP(A27,'08-ESS21'!A:F,6,0),"")</f>
        <v/>
      </c>
      <c r="AK27" s="17" t="str">
        <f aca="false">IFERROR(VLOOKUP(A27,'09-WAU'!M:R,6,0),"")</f>
        <v/>
      </c>
      <c r="AL27" s="17" t="n">
        <f aca="false">IFERROR(VLOOKUP(A27,'09-WAU'!A:F,6,0),"")</f>
        <v>14.6</v>
      </c>
      <c r="AM27" s="17" t="n">
        <f aca="false">IFERROR(VLOOKUP(A27,'10-ECA'!M:R,6,0),"")</f>
        <v>42.3</v>
      </c>
      <c r="AN27" s="17" t="str">
        <f aca="false">IFERROR(VLOOKUP(A27,'10-ECA'!A:F,6,0),"")</f>
        <v/>
      </c>
      <c r="AO27" s="17" t="n">
        <f aca="false">IFERROR(VLOOKUP(A27,'11-BIE'!A:F,6,0),"")</f>
        <v>18.67</v>
      </c>
      <c r="AP27" s="17" t="n">
        <f aca="false">IFERROR(VLOOKUP(A27,'12-BXL'!A:F,6,0),"")</f>
        <v>21.11</v>
      </c>
      <c r="AQ27" s="17" t="n">
        <f aca="false">IFERROR(VLOOKUP(A27,'13-CER'!M:R,6,0),"")</f>
        <v>54.61</v>
      </c>
      <c r="AR27" s="17" t="str">
        <f aca="false">IFERROR(VLOOKUP(A27,'13-CER'!A:F,6,0),"")</f>
        <v/>
      </c>
      <c r="AS27" s="17" t="n">
        <f aca="false">IFERROR(VLOOKUP(A27,'14-OGY'!M:R,6,0),"")</f>
        <v>33.74</v>
      </c>
      <c r="AT27" s="17" t="str">
        <f aca="false">IFERROR(VLOOKUP(A27,'14-OGY'!A:F,6,0),"")</f>
        <v/>
      </c>
      <c r="AU27" s="17" t="n">
        <f aca="false">IFERROR(VLOOKUP(A27,'15-BAI'!A:F,6,0),"")</f>
        <v>17.28</v>
      </c>
      <c r="AV27" s="17" t="n">
        <f aca="false">IFERROR(VLOOKUP(A27,'16-HERB'!A:F,6,0),"")</f>
        <v>0</v>
      </c>
      <c r="AW27" s="17" t="str">
        <f aca="false">IFERROR(VLOOKUP(A27,'17-LOM'!M:R,6,0),"")</f>
        <v/>
      </c>
      <c r="AX27" s="17" t="str">
        <f aca="false">IFERROR(VLOOKUP(A27,'17-LOM'!A:F,6,0),"")</f>
        <v/>
      </c>
      <c r="AY27" s="17"/>
      <c r="AZ27" s="17"/>
      <c r="BA27" s="17" t="str">
        <f aca="false">IFERROR(VLOOKUP(A27,'20-NIL'!A:F,6,0),"")</f>
        <v/>
      </c>
      <c r="BB27" s="17" t="str">
        <f aca="false">IFERROR(VLOOKUP(A27,'21-OET'!M:R,6,0),"")</f>
        <v/>
      </c>
      <c r="BC27" s="17" t="str">
        <f aca="false">IFERROR(VLOOKUP(A27,'21-OET'!A:F,6,0),"")</f>
        <v/>
      </c>
      <c r="BD27" s="17" t="str">
        <f aca="false">IFERROR(VLOOKUP(A27,'22-SAI'!M:R,6,0),"")</f>
        <v/>
      </c>
      <c r="BE27" s="17" t="str">
        <f aca="false">IFERROR(VLOOKUP(A27,'22-SAI'!A:F,6,0),"")</f>
        <v/>
      </c>
      <c r="BF27" s="17"/>
      <c r="BG27" s="17"/>
      <c r="BH27" s="17" t="str">
        <f aca="false">IFERROR(VLOOKUP(A27,'23-NIV12_5'!M:R,6,0),"")</f>
        <v/>
      </c>
      <c r="BI27" s="17" t="str">
        <f aca="false">IFERROR(VLOOKUP(A27,'23-NIV12_5'!A:F,6,0),"")</f>
        <v/>
      </c>
      <c r="BJ27" s="17" t="str">
        <f aca="false">IFERROR(VLOOKUP(A27,'23-NIV21'!A:F,6,0),"")</f>
        <v/>
      </c>
      <c r="BK27" s="17" t="str">
        <f aca="false">IFERROR(VLOOKUP(A27,'24-HOR'!M:R,6,0),"")</f>
        <v/>
      </c>
      <c r="BL27" s="17" t="str">
        <f aca="false">IFERROR(VLOOKUP(A27,'24-HOR'!A:F,6,0),"")</f>
        <v/>
      </c>
    </row>
    <row r="28" customFormat="false" ht="13.8" hidden="false" customHeight="false" outlineLevel="0" collapsed="false">
      <c r="A28" s="0" t="str">
        <f aca="false">UPPER(B28)&amp;UPPER(C28)</f>
        <v>MARTINPATRICIA</v>
      </c>
      <c r="B28" s="19" t="s">
        <v>106</v>
      </c>
      <c r="C28" s="19" t="s">
        <v>107</v>
      </c>
      <c r="D28" s="19" t="str">
        <f aca="false">VLOOKUP(A28,Noms!A:H,8,0)</f>
        <v>Aînées 1</v>
      </c>
      <c r="E28" s="0" t="n">
        <f aca="false">COUNTIF(I28:P28,"&gt;0")</f>
        <v>8</v>
      </c>
      <c r="F28" s="14" t="n">
        <f aca="false">SUM(I28:P28)</f>
        <v>259.91</v>
      </c>
      <c r="G28" s="14" t="n">
        <f aca="false">+F27-F28</f>
        <v>26.72</v>
      </c>
      <c r="H28" s="14" t="n">
        <f aca="false">IF(E28&gt;0,F28/E28,"")</f>
        <v>32.48875</v>
      </c>
      <c r="I28" s="15" t="n">
        <f aca="false">IFERROR(LARGE($R28:$CA28,1),"")</f>
        <v>56.56</v>
      </c>
      <c r="J28" s="16" t="n">
        <f aca="false">IFERROR(LARGE($R28:$CA28,2),"")</f>
        <v>51.25</v>
      </c>
      <c r="K28" s="16" t="n">
        <f aca="false">IFERROR(LARGE($R28:$CA28,3),"")</f>
        <v>47.15</v>
      </c>
      <c r="L28" s="16" t="n">
        <f aca="false">IFERROR(LARGE($R28:$CA28,4),"")</f>
        <v>23.98</v>
      </c>
      <c r="M28" s="16" t="n">
        <f aca="false">IFERROR(LARGE($R28:$CA28,5),"")</f>
        <v>23.36</v>
      </c>
      <c r="N28" s="16" t="n">
        <f aca="false">IFERROR(LARGE($R28:$CA28,6),"")</f>
        <v>22.45</v>
      </c>
      <c r="O28" s="16" t="n">
        <f aca="false">IFERROR(LARGE($R28:$CA28,7),"")</f>
        <v>22.13</v>
      </c>
      <c r="P28" s="16" t="n">
        <f aca="false">IFERROR(LARGE($R28:$CA28,8),"")</f>
        <v>13.03</v>
      </c>
      <c r="R28" s="17" t="n">
        <f aca="false">IFERROR(VLOOKUP(A28,Libre!A:D,4,0)," ")</f>
        <v>56.56</v>
      </c>
      <c r="S28" s="17" t="str">
        <f aca="false">IFERROR(VLOOKUP(A28,LibreBW!A:D,4,0)," ")</f>
        <v> </v>
      </c>
      <c r="T28" s="17" t="n">
        <f aca="false">IFERROR(VLOOKUP(A28,'01-NIV'!A:F,6,0),"")</f>
        <v>23.36</v>
      </c>
      <c r="U28" s="17" t="n">
        <f aca="false">IFERROR(VLOOKUP(A28,'02-HUL'!A:F,6,0),"")</f>
        <v>22.45</v>
      </c>
      <c r="V28" s="17" t="str">
        <f aca="false">IFERROR(VLOOKUP(A28,'03-LIL'!M:R,6,0),"")</f>
        <v/>
      </c>
      <c r="W28" s="17" t="n">
        <f aca="false">IFERROR(VLOOKUP(A28,'03-LIL'!A:F,6,0),"")</f>
        <v>23.98</v>
      </c>
      <c r="X28" s="17" t="n">
        <f aca="false">IFERROR(VLOOKUP(A28,'04-CHA'!M:R,6,0),"")</f>
        <v>47.15</v>
      </c>
      <c r="Y28" s="17" t="str">
        <f aca="false">IFERROR(VLOOKUP(A28,'04-CHA'!A:F,6,0),"")</f>
        <v/>
      </c>
      <c r="Z28" s="17" t="str">
        <f aca="false">IFERROR(VLOOKUP(A28,'05-WAT'!M:R,6,0),"")</f>
        <v/>
      </c>
      <c r="AA28" s="17" t="n">
        <f aca="false">IFERROR(VLOOKUP(A28,'05-WAT'!A:F,6,0),"")</f>
        <v>22.13</v>
      </c>
      <c r="AB28" s="17" t="str">
        <f aca="false">IFERROR(VLOOKUP(A28,'05-DWO'!M:R,6,0),"")</f>
        <v/>
      </c>
      <c r="AC28" s="17" t="str">
        <f aca="false">IFERROR(VLOOKUP(A28,'05-DWO'!A:F,6,0),"")</f>
        <v/>
      </c>
      <c r="AD28" s="17" t="str">
        <f aca="false">IFERROR(VLOOKUP(A28,'06-VIE'!M:R,6,0),"")</f>
        <v/>
      </c>
      <c r="AE28" s="17" t="str">
        <f aca="false">IFERROR(VLOOKUP(A28,'06-VIE'!A:F,6,0),"")</f>
        <v/>
      </c>
      <c r="AF28" s="17" t="n">
        <f aca="false">IFERROR(VLOOKUP(A28,'07-MLL'!M:R,6,0),"")</f>
        <v>51.25</v>
      </c>
      <c r="AG28" s="17" t="str">
        <f aca="false">IFERROR(VLOOKUP(A28,'07-MLL'!A:F,6,0),"")</f>
        <v/>
      </c>
      <c r="AH28" s="17" t="str">
        <f aca="false">IFERROR(VLOOKUP(A28,'08-ESS14-7'!M:R,6,0),"")</f>
        <v/>
      </c>
      <c r="AI28" s="17" t="n">
        <f aca="false">IFERROR(VLOOKUP(A28,'08-ESS14-7'!A:F,6,0),"")</f>
        <v>13.03</v>
      </c>
      <c r="AJ28" s="17" t="str">
        <f aca="false">IFERROR(VLOOKUP(A28,'08-ESS21'!A:F,6,0),"")</f>
        <v/>
      </c>
      <c r="AK28" s="17" t="str">
        <f aca="false">IFERROR(VLOOKUP(A28,'09-WAU'!M:R,6,0),"")</f>
        <v/>
      </c>
      <c r="AL28" s="17" t="str">
        <f aca="false">IFERROR(VLOOKUP(A28,'09-WAU'!A:F,6,0),"")</f>
        <v/>
      </c>
      <c r="AM28" s="17" t="str">
        <f aca="false">IFERROR(VLOOKUP(A28,'10-ECA'!M:R,6,0),"")</f>
        <v/>
      </c>
      <c r="AN28" s="17" t="str">
        <f aca="false">IFERROR(VLOOKUP(A28,'10-ECA'!A:F,6,0),"")</f>
        <v/>
      </c>
      <c r="AO28" s="17" t="str">
        <f aca="false">IFERROR(VLOOKUP(A28,'11-BIE'!A:F,6,0),"")</f>
        <v/>
      </c>
      <c r="AP28" s="17" t="str">
        <f aca="false">IFERROR(VLOOKUP(A28,'12-BXL'!A:F,6,0),"")</f>
        <v/>
      </c>
      <c r="AQ28" s="17" t="str">
        <f aca="false">IFERROR(VLOOKUP(A28,'13-CER'!M:R,6,0),"")</f>
        <v/>
      </c>
      <c r="AR28" s="17" t="str">
        <f aca="false">IFERROR(VLOOKUP(A28,'13-CER'!A:F,6,0),"")</f>
        <v/>
      </c>
      <c r="AS28" s="17" t="str">
        <f aca="false">IFERROR(VLOOKUP(A28,'14-OGY'!M:R,6,0),"")</f>
        <v/>
      </c>
      <c r="AT28" s="17" t="str">
        <f aca="false">IFERROR(VLOOKUP(A28,'14-OGY'!A:F,6,0),"")</f>
        <v/>
      </c>
      <c r="AU28" s="17" t="str">
        <f aca="false">IFERROR(VLOOKUP(A28,'15-BAI'!A:F,6,0),"")</f>
        <v/>
      </c>
      <c r="AV28" s="17" t="str">
        <f aca="false">IFERROR(VLOOKUP(A28,'16-HERB'!A:F,6,0),"")</f>
        <v/>
      </c>
      <c r="AW28" s="17" t="str">
        <f aca="false">IFERROR(VLOOKUP(A28,'17-LOM'!M:R,6,0),"")</f>
        <v/>
      </c>
      <c r="AX28" s="17" t="str">
        <f aca="false">IFERROR(VLOOKUP(A28,'17-LOM'!A:F,6,0),"")</f>
        <v/>
      </c>
      <c r="AY28" s="17"/>
      <c r="AZ28" s="17"/>
      <c r="BA28" s="17" t="str">
        <f aca="false">IFERROR(VLOOKUP(A28,'20-NIL'!A:F,6,0),"")</f>
        <v/>
      </c>
      <c r="BB28" s="17" t="str">
        <f aca="false">IFERROR(VLOOKUP(A28,'21-OET'!M:R,6,0),"")</f>
        <v/>
      </c>
      <c r="BC28" s="17" t="str">
        <f aca="false">IFERROR(VLOOKUP(A28,'21-OET'!A:F,6,0),"")</f>
        <v/>
      </c>
      <c r="BD28" s="17" t="str">
        <f aca="false">IFERROR(VLOOKUP(A28,'22-SAI'!M:R,6,0),"")</f>
        <v/>
      </c>
      <c r="BE28" s="17" t="str">
        <f aca="false">IFERROR(VLOOKUP(A28,'22-SAI'!A:F,6,0),"")</f>
        <v/>
      </c>
      <c r="BF28" s="17"/>
      <c r="BG28" s="17"/>
      <c r="BH28" s="17" t="str">
        <f aca="false">IFERROR(VLOOKUP(A28,'23-NIV12_5'!M:R,6,0),"")</f>
        <v/>
      </c>
      <c r="BI28" s="17" t="str">
        <f aca="false">IFERROR(VLOOKUP(A28,'23-NIV12_5'!A:F,6,0),"")</f>
        <v/>
      </c>
      <c r="BJ28" s="17" t="str">
        <f aca="false">IFERROR(VLOOKUP(A28,'23-NIV21'!A:F,6,0),"")</f>
        <v/>
      </c>
      <c r="BK28" s="17" t="str">
        <f aca="false">IFERROR(VLOOKUP(A28,'24-HOR'!M:R,6,0),"")</f>
        <v/>
      </c>
      <c r="BL28" s="17" t="str">
        <f aca="false">IFERROR(VLOOKUP(A28,'24-HOR'!A:F,6,0),"")</f>
        <v/>
      </c>
    </row>
    <row r="29" customFormat="false" ht="13.8" hidden="false" customHeight="false" outlineLevel="0" collapsed="false">
      <c r="A29" s="0" t="str">
        <f aca="false">UPPER(B29)&amp;UPPER(C29)</f>
        <v>MINOTJÉRÔME</v>
      </c>
      <c r="B29" s="13" t="s">
        <v>108</v>
      </c>
      <c r="C29" s="13" t="s">
        <v>109</v>
      </c>
      <c r="D29" s="13" t="str">
        <f aca="false">VLOOKUP(A29,Noms!A:H,8,0)</f>
        <v>Seniors 2</v>
      </c>
      <c r="E29" s="0" t="n">
        <f aca="false">COUNTIF(I29:P29,"&gt;0")</f>
        <v>4</v>
      </c>
      <c r="F29" s="14" t="n">
        <f aca="false">SUM(I29:P29)</f>
        <v>227.01</v>
      </c>
      <c r="G29" s="14" t="n">
        <f aca="false">+F28-F29</f>
        <v>32.8999999999999</v>
      </c>
      <c r="H29" s="14" t="n">
        <f aca="false">IF(E29&gt;0,F29/E29,"")</f>
        <v>56.7525</v>
      </c>
      <c r="I29" s="15" t="n">
        <f aca="false">IFERROR(LARGE($R29:$CA29,1),"")</f>
        <v>62.4</v>
      </c>
      <c r="J29" s="16" t="n">
        <f aca="false">IFERROR(LARGE($R29:$CA29,2),"")</f>
        <v>59.66</v>
      </c>
      <c r="K29" s="16" t="n">
        <f aca="false">IFERROR(LARGE($R29:$CA29,3),"")</f>
        <v>56.2</v>
      </c>
      <c r="L29" s="16" t="n">
        <f aca="false">IFERROR(LARGE($R29:$CA29,4),"")</f>
        <v>48.75</v>
      </c>
      <c r="M29" s="16" t="n">
        <f aca="false">IFERROR(LARGE($R29:$CA29,5),"")</f>
        <v>0</v>
      </c>
      <c r="N29" s="16" t="n">
        <f aca="false">IFERROR(LARGE($R29:$CA29,6),"")</f>
        <v>0</v>
      </c>
      <c r="O29" s="16" t="str">
        <f aca="false">IFERROR(LARGE($R29:$CA29,7),"")</f>
        <v/>
      </c>
      <c r="P29" s="16" t="str">
        <f aca="false">IFERROR(LARGE($R29:$CA29,8),"")</f>
        <v/>
      </c>
      <c r="R29" s="17" t="str">
        <f aca="false">IFERROR(VLOOKUP(A29,Libre!A:D,4,0)," ")</f>
        <v> </v>
      </c>
      <c r="S29" s="17" t="str">
        <f aca="false">IFERROR(VLOOKUP(A29,LibreBW!A:D,4,0)," ")</f>
        <v> </v>
      </c>
      <c r="T29" s="17" t="n">
        <f aca="false">IFERROR(VLOOKUP(A29,'01-NIV'!A:F,6,0),"")</f>
        <v>0</v>
      </c>
      <c r="U29" s="17" t="str">
        <f aca="false">IFERROR(VLOOKUP(A29,'02-HUL'!A:F,6,0),"")</f>
        <v/>
      </c>
      <c r="V29" s="17" t="str">
        <f aca="false">IFERROR(VLOOKUP(A29,'03-LIL'!M:R,6,0),"")</f>
        <v/>
      </c>
      <c r="W29" s="17" t="n">
        <f aca="false">IFERROR(VLOOKUP(A29,'03-LIL'!A:F,6,0),"")</f>
        <v>48.75</v>
      </c>
      <c r="X29" s="17" t="str">
        <f aca="false">IFERROR(VLOOKUP(A29,'04-CHA'!M:R,6,0),"")</f>
        <v/>
      </c>
      <c r="Y29" s="17" t="str">
        <f aca="false">IFERROR(VLOOKUP(A29,'04-CHA'!A:F,6,0),"")</f>
        <v/>
      </c>
      <c r="Z29" s="17" t="str">
        <f aca="false">IFERROR(VLOOKUP(A29,'05-WAT'!M:R,6,0),"")</f>
        <v/>
      </c>
      <c r="AA29" s="17" t="str">
        <f aca="false">IFERROR(VLOOKUP(A29,'05-WAT'!A:F,6,0),"")</f>
        <v/>
      </c>
      <c r="AB29" s="17" t="str">
        <f aca="false">IFERROR(VLOOKUP(A29,'05-DWO'!M:R,6,0),"")</f>
        <v/>
      </c>
      <c r="AC29" s="17" t="str">
        <f aca="false">IFERROR(VLOOKUP(A29,'05-DWO'!A:F,6,0),"")</f>
        <v/>
      </c>
      <c r="AD29" s="17" t="str">
        <f aca="false">IFERROR(VLOOKUP(A29,'06-VIE'!M:R,6,0),"")</f>
        <v/>
      </c>
      <c r="AE29" s="17" t="str">
        <f aca="false">IFERROR(VLOOKUP(A29,'06-VIE'!A:F,6,0),"")</f>
        <v/>
      </c>
      <c r="AF29" s="17" t="str">
        <f aca="false">IFERROR(VLOOKUP(A29,'07-MLL'!M:R,6,0),"")</f>
        <v/>
      </c>
      <c r="AG29" s="17" t="str">
        <f aca="false">IFERROR(VLOOKUP(A29,'07-MLL'!A:F,6,0),"")</f>
        <v/>
      </c>
      <c r="AH29" s="17" t="str">
        <f aca="false">IFERROR(VLOOKUP(A29,'08-ESS14-7'!M:R,6,0),"")</f>
        <v/>
      </c>
      <c r="AI29" s="17" t="str">
        <f aca="false">IFERROR(VLOOKUP(A29,'08-ESS14-7'!A:F,6,0),"")</f>
        <v/>
      </c>
      <c r="AJ29" s="17" t="str">
        <f aca="false">IFERROR(VLOOKUP(A29,'08-ESS21'!A:F,6,0),"")</f>
        <v/>
      </c>
      <c r="AK29" s="17" t="str">
        <f aca="false">IFERROR(VLOOKUP(A29,'09-WAU'!M:R,6,0),"")</f>
        <v/>
      </c>
      <c r="AL29" s="17" t="n">
        <f aca="false">IFERROR(VLOOKUP(A29,'09-WAU'!A:F,6,0),"")</f>
        <v>56.2</v>
      </c>
      <c r="AM29" s="17" t="str">
        <f aca="false">IFERROR(VLOOKUP(A29,'10-ECA'!M:R,6,0),"")</f>
        <v/>
      </c>
      <c r="AN29" s="17" t="n">
        <f aca="false">IFERROR(VLOOKUP(A29,'10-ECA'!A:F,6,0),"")</f>
        <v>62.4</v>
      </c>
      <c r="AO29" s="17" t="str">
        <f aca="false">IFERROR(VLOOKUP(A29,'11-BIE'!A:F,6,0),"")</f>
        <v/>
      </c>
      <c r="AP29" s="17" t="n">
        <f aca="false">IFERROR(VLOOKUP(A29,'12-BXL'!A:F,6,0),"")</f>
        <v>0</v>
      </c>
      <c r="AQ29" s="17" t="str">
        <f aca="false">IFERROR(VLOOKUP(A29,'13-CER'!M:R,6,0),"")</f>
        <v/>
      </c>
      <c r="AR29" s="17" t="str">
        <f aca="false">IFERROR(VLOOKUP(A29,'13-CER'!A:F,6,0),"")</f>
        <v/>
      </c>
      <c r="AS29" s="17" t="str">
        <f aca="false">IFERROR(VLOOKUP(A29,'14-OGY'!M:R,6,0),"")</f>
        <v/>
      </c>
      <c r="AT29" s="17" t="n">
        <f aca="false">IFERROR(VLOOKUP(A29,'14-OGY'!A:F,6,0),"")</f>
        <v>59.66</v>
      </c>
      <c r="AU29" s="17" t="str">
        <f aca="false">IFERROR(VLOOKUP(A29,'15-BAI'!A:F,6,0),"")</f>
        <v/>
      </c>
      <c r="AV29" s="17" t="str">
        <f aca="false">IFERROR(VLOOKUP(A29,'16-HERB'!A:F,6,0),"")</f>
        <v/>
      </c>
      <c r="AW29" s="17" t="str">
        <f aca="false">IFERROR(VLOOKUP(A29,'17-LOM'!M:R,6,0),"")</f>
        <v/>
      </c>
      <c r="AX29" s="17" t="str">
        <f aca="false">IFERROR(VLOOKUP(A29,'17-LOM'!A:F,6,0),"")</f>
        <v/>
      </c>
      <c r="AY29" s="17"/>
      <c r="AZ29" s="17"/>
      <c r="BA29" s="17" t="str">
        <f aca="false">IFERROR(VLOOKUP(A29,'20-NIL'!A:F,6,0),"")</f>
        <v/>
      </c>
      <c r="BB29" s="17" t="str">
        <f aca="false">IFERROR(VLOOKUP(A29,'21-OET'!M:R,6,0),"")</f>
        <v/>
      </c>
      <c r="BC29" s="17" t="str">
        <f aca="false">IFERROR(VLOOKUP(A29,'21-OET'!A:F,6,0),"")</f>
        <v/>
      </c>
      <c r="BD29" s="17" t="str">
        <f aca="false">IFERROR(VLOOKUP(A29,'22-SAI'!M:R,6,0),"")</f>
        <v/>
      </c>
      <c r="BE29" s="17" t="str">
        <f aca="false">IFERROR(VLOOKUP(A29,'22-SAI'!A:F,6,0),"")</f>
        <v/>
      </c>
      <c r="BF29" s="17"/>
      <c r="BG29" s="17"/>
      <c r="BH29" s="17" t="str">
        <f aca="false">IFERROR(VLOOKUP(A29,'23-NIV12_5'!M:R,6,0),"")</f>
        <v/>
      </c>
      <c r="BI29" s="17" t="str">
        <f aca="false">IFERROR(VLOOKUP(A29,'23-NIV12_5'!A:F,6,0),"")</f>
        <v/>
      </c>
      <c r="BJ29" s="17" t="str">
        <f aca="false">IFERROR(VLOOKUP(A29,'23-NIV21'!A:F,6,0),"")</f>
        <v/>
      </c>
      <c r="BK29" s="17" t="str">
        <f aca="false">IFERROR(VLOOKUP(A29,'24-HOR'!M:R,6,0),"")</f>
        <v/>
      </c>
      <c r="BL29" s="17" t="str">
        <f aca="false">IFERROR(VLOOKUP(A29,'24-HOR'!A:F,6,0),"")</f>
        <v/>
      </c>
    </row>
    <row r="30" customFormat="false" ht="13.8" hidden="false" customHeight="false" outlineLevel="0" collapsed="false">
      <c r="A30" s="0" t="str">
        <f aca="false">UPPER(B30)&amp;UPPER(C30)</f>
        <v>WASTERZAKFREDERIK</v>
      </c>
      <c r="B30" s="13" t="s">
        <v>110</v>
      </c>
      <c r="C30" s="13" t="s">
        <v>111</v>
      </c>
      <c r="D30" s="13" t="str">
        <f aca="false">VLOOKUP(A30,Noms!A:H,8,0)</f>
        <v>Vétérans 1</v>
      </c>
      <c r="E30" s="0" t="n">
        <f aca="false">COUNTIF(I30:P30,"&gt;0")</f>
        <v>8</v>
      </c>
      <c r="F30" s="14" t="n">
        <f aca="false">SUM(I30:P30)</f>
        <v>223.72</v>
      </c>
      <c r="G30" s="14" t="n">
        <f aca="false">+F29-F30</f>
        <v>3.29000000000002</v>
      </c>
      <c r="H30" s="14" t="n">
        <f aca="false">IF(E30&gt;0,F30/E30,"")</f>
        <v>27.965</v>
      </c>
      <c r="I30" s="15" t="n">
        <f aca="false">IFERROR(LARGE($R30:$CA30,1),"")</f>
        <v>38.35</v>
      </c>
      <c r="J30" s="16" t="n">
        <f aca="false">IFERROR(LARGE($R30:$CA30,2),"")</f>
        <v>32.58</v>
      </c>
      <c r="K30" s="16" t="n">
        <f aca="false">IFERROR(LARGE($R30:$CA30,3),"")</f>
        <v>30.87</v>
      </c>
      <c r="L30" s="16" t="n">
        <f aca="false">IFERROR(LARGE($R30:$CA30,4),"")</f>
        <v>28.4</v>
      </c>
      <c r="M30" s="16" t="n">
        <f aca="false">IFERROR(LARGE($R30:$CA30,5),"")</f>
        <v>27.76</v>
      </c>
      <c r="N30" s="16" t="n">
        <f aca="false">IFERROR(LARGE($R30:$CA30,6),"")</f>
        <v>27.24</v>
      </c>
      <c r="O30" s="16" t="n">
        <f aca="false">IFERROR(LARGE($R30:$CA30,7),"")</f>
        <v>25.9</v>
      </c>
      <c r="P30" s="16" t="n">
        <f aca="false">IFERROR(LARGE($R30:$CA30,8),"")</f>
        <v>12.62</v>
      </c>
      <c r="R30" s="17" t="str">
        <f aca="false">IFERROR(VLOOKUP(A30,Libre!A:D,4,0)," ")</f>
        <v> </v>
      </c>
      <c r="S30" s="17" t="str">
        <f aca="false">IFERROR(VLOOKUP(A30,LibreBW!A:D,4,0)," ")</f>
        <v> </v>
      </c>
      <c r="T30" s="17" t="n">
        <f aca="false">IFERROR(VLOOKUP(A30,'01-NIV'!A:F,6,0),"")</f>
        <v>25.9</v>
      </c>
      <c r="U30" s="17" t="n">
        <f aca="false">IFERROR(VLOOKUP(A30,'02-HUL'!A:F,6,0),"")</f>
        <v>38.35</v>
      </c>
      <c r="V30" s="17" t="str">
        <f aca="false">IFERROR(VLOOKUP(A30,'03-LIL'!M:R,6,0),"")</f>
        <v/>
      </c>
      <c r="W30" s="17" t="str">
        <f aca="false">IFERROR(VLOOKUP(A30,'03-LIL'!A:F,6,0),"")</f>
        <v/>
      </c>
      <c r="X30" s="17" t="str">
        <f aca="false">IFERROR(VLOOKUP(A30,'04-CHA'!M:R,6,0),"")</f>
        <v/>
      </c>
      <c r="Y30" s="17" t="str">
        <f aca="false">IFERROR(VLOOKUP(A30,'04-CHA'!A:F,6,0),"")</f>
        <v/>
      </c>
      <c r="Z30" s="17" t="str">
        <f aca="false">IFERROR(VLOOKUP(A30,'05-WAT'!M:R,6,0),"")</f>
        <v/>
      </c>
      <c r="AA30" s="17" t="n">
        <f aca="false">IFERROR(VLOOKUP(A30,'05-WAT'!A:F,6,0),"")</f>
        <v>27.76</v>
      </c>
      <c r="AB30" s="17" t="str">
        <f aca="false">IFERROR(VLOOKUP(A30,'05-DWO'!M:R,6,0),"")</f>
        <v/>
      </c>
      <c r="AC30" s="17" t="str">
        <f aca="false">IFERROR(VLOOKUP(A30,'05-DWO'!A:F,6,0),"")</f>
        <v/>
      </c>
      <c r="AD30" s="17" t="str">
        <f aca="false">IFERROR(VLOOKUP(A30,'06-VIE'!M:R,6,0),"")</f>
        <v/>
      </c>
      <c r="AE30" s="17" t="str">
        <f aca="false">IFERROR(VLOOKUP(A30,'06-VIE'!A:F,6,0),"")</f>
        <v/>
      </c>
      <c r="AF30" s="17" t="str">
        <f aca="false">IFERROR(VLOOKUP(A30,'07-MLL'!M:R,6,0),"")</f>
        <v/>
      </c>
      <c r="AG30" s="17" t="n">
        <f aca="false">IFERROR(VLOOKUP(A30,'07-MLL'!A:F,6,0),"")</f>
        <v>28.4</v>
      </c>
      <c r="AH30" s="17" t="str">
        <f aca="false">IFERROR(VLOOKUP(A30,'08-ESS14-7'!M:R,6,0),"")</f>
        <v/>
      </c>
      <c r="AI30" s="17" t="n">
        <f aca="false">IFERROR(VLOOKUP(A30,'08-ESS14-7'!A:F,6,0),"")</f>
        <v>12.62</v>
      </c>
      <c r="AJ30" s="17" t="str">
        <f aca="false">IFERROR(VLOOKUP(A30,'08-ESS21'!A:F,6,0),"")</f>
        <v/>
      </c>
      <c r="AK30" s="17" t="str">
        <f aca="false">IFERROR(VLOOKUP(A30,'09-WAU'!M:R,6,0),"")</f>
        <v/>
      </c>
      <c r="AL30" s="17" t="n">
        <f aca="false">IFERROR(VLOOKUP(A30,'09-WAU'!A:F,6,0),"")</f>
        <v>27.24</v>
      </c>
      <c r="AM30" s="17" t="str">
        <f aca="false">IFERROR(VLOOKUP(A30,'10-ECA'!M:R,6,0),"")</f>
        <v/>
      </c>
      <c r="AN30" s="17" t="str">
        <f aca="false">IFERROR(VLOOKUP(A30,'10-ECA'!A:F,6,0),"")</f>
        <v/>
      </c>
      <c r="AO30" s="17" t="n">
        <f aca="false">IFERROR(VLOOKUP(A30,'11-BIE'!A:F,6,0),"")</f>
        <v>30.87</v>
      </c>
      <c r="AP30" s="17" t="str">
        <f aca="false">IFERROR(VLOOKUP(A30,'12-BXL'!A:F,6,0),"")</f>
        <v/>
      </c>
      <c r="AQ30" s="17" t="str">
        <f aca="false">IFERROR(VLOOKUP(A30,'13-CER'!M:R,6,0),"")</f>
        <v/>
      </c>
      <c r="AR30" s="17" t="str">
        <f aca="false">IFERROR(VLOOKUP(A30,'13-CER'!A:F,6,0),"")</f>
        <v/>
      </c>
      <c r="AS30" s="17" t="str">
        <f aca="false">IFERROR(VLOOKUP(A30,'14-OGY'!M:R,6,0),"")</f>
        <v/>
      </c>
      <c r="AT30" s="17" t="str">
        <f aca="false">IFERROR(VLOOKUP(A30,'14-OGY'!A:F,6,0),"")</f>
        <v/>
      </c>
      <c r="AU30" s="17" t="str">
        <f aca="false">IFERROR(VLOOKUP(A30,'15-BAI'!A:F,6,0),"")</f>
        <v/>
      </c>
      <c r="AV30" s="17" t="n">
        <f aca="false">IFERROR(VLOOKUP(A30,'16-HERB'!A:F,6,0),"")</f>
        <v>1</v>
      </c>
      <c r="AW30" s="17" t="str">
        <f aca="false">IFERROR(VLOOKUP(A30,'17-LOM'!M:R,6,0),"")</f>
        <v/>
      </c>
      <c r="AX30" s="17" t="str">
        <f aca="false">IFERROR(VLOOKUP(A30,'17-LOM'!A:F,6,0),"")</f>
        <v/>
      </c>
      <c r="AY30" s="17"/>
      <c r="AZ30" s="17"/>
      <c r="BA30" s="17" t="str">
        <f aca="false">IFERROR(VLOOKUP(A30,'20-NIL'!A:F,6,0),"")</f>
        <v/>
      </c>
      <c r="BB30" s="17" t="str">
        <f aca="false">IFERROR(VLOOKUP(A30,'21-OET'!M:R,6,0),"")</f>
        <v/>
      </c>
      <c r="BC30" s="17" t="str">
        <f aca="false">IFERROR(VLOOKUP(A30,'21-OET'!A:F,6,0),"")</f>
        <v/>
      </c>
      <c r="BD30" s="17" t="str">
        <f aca="false">IFERROR(VLOOKUP(A30,'22-SAI'!M:R,6,0),"")</f>
        <v/>
      </c>
      <c r="BE30" s="17" t="n">
        <f aca="false">IFERROR(VLOOKUP(A30,'22-SAI'!A:F,6,0),"")</f>
        <v>32.58</v>
      </c>
      <c r="BF30" s="17"/>
      <c r="BG30" s="17"/>
      <c r="BH30" s="17" t="str">
        <f aca="false">IFERROR(VLOOKUP(A30,'23-NIV12_5'!M:R,6,0),"")</f>
        <v/>
      </c>
      <c r="BI30" s="17" t="str">
        <f aca="false">IFERROR(VLOOKUP(A30,'23-NIV12_5'!A:F,6,0),"")</f>
        <v/>
      </c>
      <c r="BJ30" s="17" t="str">
        <f aca="false">IFERROR(VLOOKUP(A30,'23-NIV21'!A:F,6,0),"")</f>
        <v/>
      </c>
      <c r="BK30" s="17" t="str">
        <f aca="false">IFERROR(VLOOKUP(A30,'24-HOR'!M:R,6,0),"")</f>
        <v/>
      </c>
      <c r="BL30" s="17" t="str">
        <f aca="false">IFERROR(VLOOKUP(A30,'24-HOR'!A:F,6,0),"")</f>
        <v/>
      </c>
    </row>
    <row r="31" customFormat="false" ht="13.8" hidden="false" customHeight="false" outlineLevel="0" collapsed="false">
      <c r="A31" s="0" t="str">
        <f aca="false">UPPER(B31)&amp;UPPER(C31)</f>
        <v>MATONHERMAN</v>
      </c>
      <c r="B31" s="13" t="s">
        <v>112</v>
      </c>
      <c r="C31" s="13" t="s">
        <v>113</v>
      </c>
      <c r="D31" s="13" t="str">
        <f aca="false">VLOOKUP(A31,Noms!A:H,8,0)</f>
        <v>Vétérans 4</v>
      </c>
      <c r="E31" s="0" t="n">
        <f aca="false">COUNTIF(I31:P31,"&gt;0")</f>
        <v>4</v>
      </c>
      <c r="F31" s="14" t="n">
        <f aca="false">SUM(I31:P31)</f>
        <v>221.38</v>
      </c>
      <c r="G31" s="14" t="n">
        <f aca="false">+F30-F31</f>
        <v>2.33999999999997</v>
      </c>
      <c r="H31" s="14" t="n">
        <f aca="false">IF(E31&gt;0,F31/E31,"")</f>
        <v>55.345</v>
      </c>
      <c r="I31" s="15" t="n">
        <f aca="false">IFERROR(LARGE($R31:$CA31,1),"")</f>
        <v>61.34</v>
      </c>
      <c r="J31" s="16" t="n">
        <f aca="false">IFERROR(LARGE($R31:$CA31,2),"")</f>
        <v>56.74</v>
      </c>
      <c r="K31" s="16" t="n">
        <f aca="false">IFERROR(LARGE($R31:$CA31,3),"")</f>
        <v>54.77</v>
      </c>
      <c r="L31" s="16" t="n">
        <f aca="false">IFERROR(LARGE($R31:$CA31,4),"")</f>
        <v>48.53</v>
      </c>
      <c r="M31" s="16" t="str">
        <f aca="false">IFERROR(LARGE($R31:$CA31,5),"")</f>
        <v/>
      </c>
      <c r="N31" s="16" t="str">
        <f aca="false">IFERROR(LARGE($R31:$CA31,6),"")</f>
        <v/>
      </c>
      <c r="O31" s="16" t="str">
        <f aca="false">IFERROR(LARGE($R31:$CA31,7),"")</f>
        <v/>
      </c>
      <c r="P31" s="16" t="str">
        <f aca="false">IFERROR(LARGE($R31:$CA31,8),"")</f>
        <v/>
      </c>
      <c r="R31" s="17" t="str">
        <f aca="false">IFERROR(VLOOKUP(A31,Libre!A:D,4,0)," ")</f>
        <v> </v>
      </c>
      <c r="S31" s="17" t="str">
        <f aca="false">IFERROR(VLOOKUP(A31,LibreBW!A:D,4,0)," ")</f>
        <v> </v>
      </c>
      <c r="T31" s="17" t="n">
        <f aca="false">IFERROR(VLOOKUP(A31,'01-NIV'!A:F,6,0),"")</f>
        <v>54.77</v>
      </c>
      <c r="U31" s="17" t="n">
        <f aca="false">IFERROR(VLOOKUP(A31,'02-HUL'!A:F,6,0),"")</f>
        <v>48.53</v>
      </c>
      <c r="V31" s="17" t="str">
        <f aca="false">IFERROR(VLOOKUP(A31,'03-LIL'!M:R,6,0),"")</f>
        <v/>
      </c>
      <c r="W31" s="17" t="str">
        <f aca="false">IFERROR(VLOOKUP(A31,'03-LIL'!A:F,6,0),"")</f>
        <v/>
      </c>
      <c r="X31" s="17" t="str">
        <f aca="false">IFERROR(VLOOKUP(A31,'04-CHA'!M:R,6,0),"")</f>
        <v/>
      </c>
      <c r="Y31" s="17" t="str">
        <f aca="false">IFERROR(VLOOKUP(A31,'04-CHA'!A:F,6,0),"")</f>
        <v/>
      </c>
      <c r="Z31" s="17" t="str">
        <f aca="false">IFERROR(VLOOKUP(A31,'05-WAT'!M:R,6,0),"")</f>
        <v/>
      </c>
      <c r="AA31" s="17" t="str">
        <f aca="false">IFERROR(VLOOKUP(A31,'05-WAT'!A:F,6,0),"")</f>
        <v/>
      </c>
      <c r="AB31" s="17" t="str">
        <f aca="false">IFERROR(VLOOKUP(A31,'05-DWO'!M:R,6,0),"")</f>
        <v/>
      </c>
      <c r="AC31" s="17" t="str">
        <f aca="false">IFERROR(VLOOKUP(A31,'05-DWO'!A:F,6,0),"")</f>
        <v/>
      </c>
      <c r="AD31" s="17" t="str">
        <f aca="false">IFERROR(VLOOKUP(A31,'06-VIE'!M:R,6,0),"")</f>
        <v/>
      </c>
      <c r="AE31" s="17" t="str">
        <f aca="false">IFERROR(VLOOKUP(A31,'06-VIE'!A:F,6,0),"")</f>
        <v/>
      </c>
      <c r="AF31" s="17" t="str">
        <f aca="false">IFERROR(VLOOKUP(A31,'07-MLL'!M:R,6,0),"")</f>
        <v/>
      </c>
      <c r="AG31" s="17" t="str">
        <f aca="false">IFERROR(VLOOKUP(A31,'07-MLL'!A:F,6,0),"")</f>
        <v/>
      </c>
      <c r="AH31" s="17" t="str">
        <f aca="false">IFERROR(VLOOKUP(A31,'08-ESS14-7'!M:R,6,0),"")</f>
        <v/>
      </c>
      <c r="AI31" s="17" t="str">
        <f aca="false">IFERROR(VLOOKUP(A31,'08-ESS14-7'!A:F,6,0),"")</f>
        <v/>
      </c>
      <c r="AJ31" s="17" t="str">
        <f aca="false">IFERROR(VLOOKUP(A31,'08-ESS21'!A:F,6,0),"")</f>
        <v/>
      </c>
      <c r="AK31" s="17" t="str">
        <f aca="false">IFERROR(VLOOKUP(A31,'09-WAU'!M:R,6,0),"")</f>
        <v/>
      </c>
      <c r="AL31" s="17" t="str">
        <f aca="false">IFERROR(VLOOKUP(A31,'09-WAU'!A:F,6,0),"")</f>
        <v/>
      </c>
      <c r="AM31" s="17" t="str">
        <f aca="false">IFERROR(VLOOKUP(A31,'10-ECA'!M:R,6,0),"")</f>
        <v/>
      </c>
      <c r="AN31" s="17" t="str">
        <f aca="false">IFERROR(VLOOKUP(A31,'10-ECA'!A:F,6,0),"")</f>
        <v/>
      </c>
      <c r="AO31" s="17" t="str">
        <f aca="false">IFERROR(VLOOKUP(A31,'11-BIE'!A:F,6,0),"")</f>
        <v/>
      </c>
      <c r="AP31" s="17" t="str">
        <f aca="false">IFERROR(VLOOKUP(A31,'12-BXL'!A:F,6,0),"")</f>
        <v/>
      </c>
      <c r="AQ31" s="17" t="str">
        <f aca="false">IFERROR(VLOOKUP(A31,'13-CER'!M:R,6,0),"")</f>
        <v/>
      </c>
      <c r="AR31" s="17" t="str">
        <f aca="false">IFERROR(VLOOKUP(A31,'13-CER'!A:F,6,0),"")</f>
        <v/>
      </c>
      <c r="AS31" s="17" t="str">
        <f aca="false">IFERROR(VLOOKUP(A31,'14-OGY'!M:R,6,0),"")</f>
        <v/>
      </c>
      <c r="AT31" s="17" t="n">
        <f aca="false">IFERROR(VLOOKUP(A31,'14-OGY'!A:F,6,0),"")</f>
        <v>56.74</v>
      </c>
      <c r="AU31" s="17" t="str">
        <f aca="false">IFERROR(VLOOKUP(A31,'15-BAI'!A:F,6,0),"")</f>
        <v/>
      </c>
      <c r="AV31" s="17" t="str">
        <f aca="false">IFERROR(VLOOKUP(A31,'16-HERB'!A:F,6,0),"")</f>
        <v/>
      </c>
      <c r="AW31" s="17" t="str">
        <f aca="false">IFERROR(VLOOKUP(A31,'17-LOM'!M:R,6,0),"")</f>
        <v/>
      </c>
      <c r="AX31" s="17" t="str">
        <f aca="false">IFERROR(VLOOKUP(A31,'17-LOM'!A:F,6,0),"")</f>
        <v/>
      </c>
      <c r="AY31" s="17"/>
      <c r="AZ31" s="17"/>
      <c r="BA31" s="17" t="str">
        <f aca="false">IFERROR(VLOOKUP(A31,'20-NIL'!A:F,6,0),"")</f>
        <v/>
      </c>
      <c r="BB31" s="17" t="str">
        <f aca="false">IFERROR(VLOOKUP(A31,'21-OET'!M:R,6,0),"")</f>
        <v/>
      </c>
      <c r="BC31" s="17" t="str">
        <f aca="false">IFERROR(VLOOKUP(A31,'21-OET'!A:F,6,0),"")</f>
        <v/>
      </c>
      <c r="BD31" s="17" t="n">
        <f aca="false">IFERROR(VLOOKUP(A31,'22-SAI'!M:R,6,0),"")</f>
        <v>61.34</v>
      </c>
      <c r="BE31" s="17" t="str">
        <f aca="false">IFERROR(VLOOKUP(A31,'22-SAI'!A:F,6,0),"")</f>
        <v/>
      </c>
      <c r="BF31" s="17"/>
      <c r="BG31" s="17"/>
      <c r="BH31" s="17" t="str">
        <f aca="false">IFERROR(VLOOKUP(A31,'23-NIV12_5'!M:R,6,0),"")</f>
        <v/>
      </c>
      <c r="BI31" s="17" t="str">
        <f aca="false">IFERROR(VLOOKUP(A31,'23-NIV12_5'!A:F,6,0),"")</f>
        <v/>
      </c>
      <c r="BJ31" s="17" t="str">
        <f aca="false">IFERROR(VLOOKUP(A31,'23-NIV21'!A:F,6,0),"")</f>
        <v/>
      </c>
      <c r="BK31" s="17" t="str">
        <f aca="false">IFERROR(VLOOKUP(A31,'24-HOR'!M:R,6,0),"")</f>
        <v/>
      </c>
      <c r="BL31" s="17" t="str">
        <f aca="false">IFERROR(VLOOKUP(A31,'24-HOR'!A:F,6,0),"")</f>
        <v/>
      </c>
    </row>
    <row r="32" customFormat="false" ht="13.8" hidden="false" customHeight="false" outlineLevel="0" collapsed="false">
      <c r="A32" s="0" t="str">
        <f aca="false">UPPER(B32)&amp;UPPER(C32)</f>
        <v>QUINTYNMATHIEU</v>
      </c>
      <c r="B32" s="13" t="s">
        <v>114</v>
      </c>
      <c r="C32" s="13" t="s">
        <v>115</v>
      </c>
      <c r="D32" s="13" t="str">
        <f aca="false">VLOOKUP(A32,Noms!A:H,8,0)</f>
        <v>Seniors 2</v>
      </c>
      <c r="E32" s="0" t="n">
        <f aca="false">COUNTIF(I32:P32,"&gt;0")</f>
        <v>6</v>
      </c>
      <c r="F32" s="14" t="n">
        <f aca="false">SUM(I32:P32)</f>
        <v>216.4</v>
      </c>
      <c r="G32" s="14" t="n">
        <f aca="false">+F31-F32</f>
        <v>4.98000000000005</v>
      </c>
      <c r="H32" s="14" t="n">
        <f aca="false">IF(E32&gt;0,F32/E32,"")</f>
        <v>36.0666666666667</v>
      </c>
      <c r="I32" s="15" t="n">
        <f aca="false">IFERROR(LARGE($R32:$CA32,1),"")</f>
        <v>59.33</v>
      </c>
      <c r="J32" s="16" t="n">
        <f aca="false">IFERROR(LARGE($R32:$CA32,2),"")</f>
        <v>57.25</v>
      </c>
      <c r="K32" s="16" t="n">
        <f aca="false">IFERROR(LARGE($R32:$CA32,3),"")</f>
        <v>57.05</v>
      </c>
      <c r="L32" s="16" t="n">
        <f aca="false">IFERROR(LARGE($R32:$CA32,4),"")</f>
        <v>40.77</v>
      </c>
      <c r="M32" s="16" t="n">
        <f aca="false">IFERROR(LARGE($R32:$CA32,5),"")</f>
        <v>1</v>
      </c>
      <c r="N32" s="16" t="n">
        <f aca="false">IFERROR(LARGE($R32:$CA32,6),"")</f>
        <v>1</v>
      </c>
      <c r="O32" s="16" t="n">
        <f aca="false">IFERROR(LARGE($R32:$CA32,7),"")</f>
        <v>0</v>
      </c>
      <c r="P32" s="16" t="str">
        <f aca="false">IFERROR(LARGE($R32:$CA32,8),"")</f>
        <v/>
      </c>
      <c r="R32" s="17" t="n">
        <f aca="false">IFERROR(VLOOKUP(A32,Libre!A:D,4,0)," ")</f>
        <v>40.77</v>
      </c>
      <c r="S32" s="17" t="str">
        <f aca="false">IFERROR(VLOOKUP(A32,LibreBW!A:D,4,0)," ")</f>
        <v> </v>
      </c>
      <c r="T32" s="17" t="n">
        <f aca="false">IFERROR(VLOOKUP(A32,'01-NIV'!A:F,6,0),"")</f>
        <v>0</v>
      </c>
      <c r="U32" s="17" t="str">
        <f aca="false">IFERROR(VLOOKUP(A32,'02-HUL'!A:F,6,0),"")</f>
        <v/>
      </c>
      <c r="V32" s="17" t="str">
        <f aca="false">IFERROR(VLOOKUP(A32,'03-LIL'!M:R,6,0),"")</f>
        <v/>
      </c>
      <c r="W32" s="17" t="str">
        <f aca="false">IFERROR(VLOOKUP(A32,'03-LIL'!A:F,6,0),"")</f>
        <v/>
      </c>
      <c r="X32" s="17" t="str">
        <f aca="false">IFERROR(VLOOKUP(A32,'04-CHA'!M:R,6,0),"")</f>
        <v/>
      </c>
      <c r="Y32" s="17" t="str">
        <f aca="false">IFERROR(VLOOKUP(A32,'04-CHA'!A:F,6,0),"")</f>
        <v/>
      </c>
      <c r="Z32" s="17" t="str">
        <f aca="false">IFERROR(VLOOKUP(A32,'05-WAT'!M:R,6,0),"")</f>
        <v/>
      </c>
      <c r="AA32" s="17" t="str">
        <f aca="false">IFERROR(VLOOKUP(A32,'05-WAT'!A:F,6,0),"")</f>
        <v/>
      </c>
      <c r="AB32" s="17" t="str">
        <f aca="false">IFERROR(VLOOKUP(A32,'05-DWO'!M:R,6,0),"")</f>
        <v/>
      </c>
      <c r="AC32" s="17" t="str">
        <f aca="false">IFERROR(VLOOKUP(A32,'05-DWO'!A:F,6,0),"")</f>
        <v/>
      </c>
      <c r="AD32" s="17" t="str">
        <f aca="false">IFERROR(VLOOKUP(A32,'06-VIE'!M:R,6,0),"")</f>
        <v/>
      </c>
      <c r="AE32" s="17" t="str">
        <f aca="false">IFERROR(VLOOKUP(A32,'06-VIE'!A:F,6,0),"")</f>
        <v/>
      </c>
      <c r="AF32" s="17" t="str">
        <f aca="false">IFERROR(VLOOKUP(A32,'07-MLL'!M:R,6,0),"")</f>
        <v/>
      </c>
      <c r="AG32" s="17" t="n">
        <f aca="false">IFERROR(VLOOKUP(A32,'07-MLL'!A:F,6,0),"")</f>
        <v>57.25</v>
      </c>
      <c r="AH32" s="17" t="str">
        <f aca="false">IFERROR(VLOOKUP(A32,'08-ESS14-7'!M:R,6,0),"")</f>
        <v/>
      </c>
      <c r="AI32" s="17" t="str">
        <f aca="false">IFERROR(VLOOKUP(A32,'08-ESS14-7'!A:F,6,0),"")</f>
        <v/>
      </c>
      <c r="AJ32" s="17" t="str">
        <f aca="false">IFERROR(VLOOKUP(A32,'08-ESS21'!A:F,6,0),"")</f>
        <v/>
      </c>
      <c r="AK32" s="17" t="str">
        <f aca="false">IFERROR(VLOOKUP(A32,'09-WAU'!M:R,6,0),"")</f>
        <v/>
      </c>
      <c r="AL32" s="17" t="str">
        <f aca="false">IFERROR(VLOOKUP(A32,'09-WAU'!A:F,6,0),"")</f>
        <v/>
      </c>
      <c r="AM32" s="17" t="str">
        <f aca="false">IFERROR(VLOOKUP(A32,'10-ECA'!M:R,6,0),"")</f>
        <v/>
      </c>
      <c r="AN32" s="17" t="str">
        <f aca="false">IFERROR(VLOOKUP(A32,'10-ECA'!A:F,6,0),"")</f>
        <v/>
      </c>
      <c r="AO32" s="17" t="str">
        <f aca="false">IFERROR(VLOOKUP(A32,'11-BIE'!A:F,6,0),"")</f>
        <v/>
      </c>
      <c r="AP32" s="17" t="n">
        <f aca="false">IFERROR(VLOOKUP(A32,'12-BXL'!A:F,6,0),"")</f>
        <v>57.05</v>
      </c>
      <c r="AQ32" s="17" t="str">
        <f aca="false">IFERROR(VLOOKUP(A32,'13-CER'!M:R,6,0),"")</f>
        <v/>
      </c>
      <c r="AR32" s="17" t="str">
        <f aca="false">IFERROR(VLOOKUP(A32,'13-CER'!A:F,6,0),"")</f>
        <v/>
      </c>
      <c r="AS32" s="17" t="str">
        <f aca="false">IFERROR(VLOOKUP(A32,'14-OGY'!M:R,6,0),"")</f>
        <v/>
      </c>
      <c r="AT32" s="17" t="str">
        <f aca="false">IFERROR(VLOOKUP(A32,'14-OGY'!A:F,6,0),"")</f>
        <v/>
      </c>
      <c r="AU32" s="17" t="str">
        <f aca="false">IFERROR(VLOOKUP(A32,'15-BAI'!A:F,6,0),"")</f>
        <v/>
      </c>
      <c r="AV32" s="17" t="str">
        <f aca="false">IFERROR(VLOOKUP(A32,'16-HERB'!A:F,6,0),"")</f>
        <v/>
      </c>
      <c r="AW32" s="17" t="str">
        <f aca="false">IFERROR(VLOOKUP(A32,'17-LOM'!M:R,6,0),"")</f>
        <v/>
      </c>
      <c r="AX32" s="17" t="str">
        <f aca="false">IFERROR(VLOOKUP(A32,'17-LOM'!A:F,6,0),"")</f>
        <v/>
      </c>
      <c r="AY32" s="17"/>
      <c r="AZ32" s="17" t="n">
        <v>1</v>
      </c>
      <c r="BA32" s="17" t="str">
        <f aca="false">IFERROR(VLOOKUP(A32,'20-NIL'!A:F,6,0),"")</f>
        <v/>
      </c>
      <c r="BB32" s="17" t="str">
        <f aca="false">IFERROR(VLOOKUP(A32,'21-OET'!M:R,6,0),"")</f>
        <v/>
      </c>
      <c r="BC32" s="17" t="str">
        <f aca="false">IFERROR(VLOOKUP(A32,'21-OET'!A:F,6,0),"")</f>
        <v/>
      </c>
      <c r="BD32" s="17" t="str">
        <f aca="false">IFERROR(VLOOKUP(A32,'22-SAI'!M:R,6,0),"")</f>
        <v/>
      </c>
      <c r="BE32" s="17" t="str">
        <f aca="false">IFERROR(VLOOKUP(A32,'22-SAI'!A:F,6,0),"")</f>
        <v/>
      </c>
      <c r="BF32" s="17"/>
      <c r="BG32" s="17" t="n">
        <v>1</v>
      </c>
      <c r="BH32" s="17" t="str">
        <f aca="false">IFERROR(VLOOKUP(A32,'23-NIV12_5'!M:R,6,0),"")</f>
        <v/>
      </c>
      <c r="BI32" s="17" t="str">
        <f aca="false">IFERROR(VLOOKUP(A32,'23-NIV12_5'!A:F,6,0),"")</f>
        <v/>
      </c>
      <c r="BJ32" s="17" t="n">
        <f aca="false">IFERROR(VLOOKUP(A32,'23-NIV21'!A:F,6,0),"")</f>
        <v>59.33</v>
      </c>
      <c r="BK32" s="17" t="str">
        <f aca="false">IFERROR(VLOOKUP(A32,'24-HOR'!M:R,6,0),"")</f>
        <v/>
      </c>
      <c r="BL32" s="17" t="str">
        <f aca="false">IFERROR(VLOOKUP(A32,'24-HOR'!A:F,6,0),"")</f>
        <v/>
      </c>
    </row>
    <row r="33" customFormat="false" ht="13.8" hidden="false" customHeight="false" outlineLevel="0" collapsed="false">
      <c r="A33" s="0" t="str">
        <f aca="false">UPPER(B33)&amp;UPPER(C33)</f>
        <v>ANDRIESSENSBRIGITTE</v>
      </c>
      <c r="B33" s="19" t="s">
        <v>116</v>
      </c>
      <c r="C33" s="19" t="s">
        <v>117</v>
      </c>
      <c r="D33" s="19" t="str">
        <f aca="false">VLOOKUP(A33,Noms!A:H,8,0)</f>
        <v>Aînées 2</v>
      </c>
      <c r="E33" s="0" t="n">
        <f aca="false">COUNTIF(I33:P33,"&gt;0")</f>
        <v>8</v>
      </c>
      <c r="F33" s="14" t="n">
        <f aca="false">SUM(I33:P33)</f>
        <v>207.88</v>
      </c>
      <c r="G33" s="14" t="n">
        <f aca="false">+F32-F33</f>
        <v>8.51999999999998</v>
      </c>
      <c r="H33" s="14" t="n">
        <f aca="false">IF(E33&gt;0,F33/E33,"")</f>
        <v>25.985</v>
      </c>
      <c r="I33" s="15" t="n">
        <f aca="false">IFERROR(LARGE($R33:$CA33,1),"")</f>
        <v>63.12</v>
      </c>
      <c r="J33" s="16" t="n">
        <f aca="false">IFERROR(LARGE($R33:$CA33,2),"")</f>
        <v>42.6</v>
      </c>
      <c r="K33" s="16" t="n">
        <f aca="false">IFERROR(LARGE($R33:$CA33,3),"")</f>
        <v>31.47</v>
      </c>
      <c r="L33" s="16" t="n">
        <f aca="false">IFERROR(LARGE($R33:$CA33,4),"")</f>
        <v>21.88</v>
      </c>
      <c r="M33" s="16" t="n">
        <f aca="false">IFERROR(LARGE($R33:$CA33,5),"")</f>
        <v>14.39</v>
      </c>
      <c r="N33" s="16" t="n">
        <f aca="false">IFERROR(LARGE($R33:$CA33,6),"")</f>
        <v>13.38</v>
      </c>
      <c r="O33" s="16" t="n">
        <f aca="false">IFERROR(LARGE($R33:$CA33,7),"")</f>
        <v>12.35</v>
      </c>
      <c r="P33" s="16" t="n">
        <f aca="false">IFERROR(LARGE($R33:$CA33,8),"")</f>
        <v>8.69</v>
      </c>
      <c r="R33" s="17" t="n">
        <f aca="false">IFERROR(VLOOKUP(A33,Libre!A:D,4,0)," ")</f>
        <v>63.12</v>
      </c>
      <c r="S33" s="17" t="str">
        <f aca="false">IFERROR(VLOOKUP(A33,LibreBW!A:D,4,0)," ")</f>
        <v> </v>
      </c>
      <c r="T33" s="17" t="n">
        <f aca="false">IFERROR(VLOOKUP(A33,'01-NIV'!A:F,6,0),"")</f>
        <v>7.86</v>
      </c>
      <c r="U33" s="17" t="n">
        <f aca="false">IFERROR(VLOOKUP(A33,'02-HUL'!A:F,6,0),"")</f>
        <v>7.02</v>
      </c>
      <c r="V33" s="17" t="str">
        <f aca="false">IFERROR(VLOOKUP(A33,'03-LIL'!M:R,6,0),"")</f>
        <v/>
      </c>
      <c r="W33" s="17" t="n">
        <f aca="false">IFERROR(VLOOKUP(A33,'03-LIL'!A:F,6,0),"")</f>
        <v>12.35</v>
      </c>
      <c r="X33" s="17" t="str">
        <f aca="false">IFERROR(VLOOKUP(A33,'04-CHA'!M:R,6,0),"")</f>
        <v/>
      </c>
      <c r="Y33" s="17" t="n">
        <f aca="false">IFERROR(VLOOKUP(A33,'04-CHA'!A:F,6,0),"")</f>
        <v>14.39</v>
      </c>
      <c r="Z33" s="17" t="str">
        <f aca="false">IFERROR(VLOOKUP(A33,'05-WAT'!M:R,6,0),"")</f>
        <v/>
      </c>
      <c r="AA33" s="17" t="str">
        <f aca="false">IFERROR(VLOOKUP(A33,'05-WAT'!A:F,6,0),"")</f>
        <v/>
      </c>
      <c r="AB33" s="17" t="str">
        <f aca="false">IFERROR(VLOOKUP(A33,'05-DWO'!M:R,6,0),"")</f>
        <v/>
      </c>
      <c r="AC33" s="17" t="n">
        <f aca="false">IFERROR(VLOOKUP(A33,'05-DWO'!A:F,6,0),"")</f>
        <v>8.69</v>
      </c>
      <c r="AD33" s="17" t="str">
        <f aca="false">IFERROR(VLOOKUP(A33,'06-VIE'!M:R,6,0),"")</f>
        <v/>
      </c>
      <c r="AE33" s="17" t="n">
        <f aca="false">IFERROR(VLOOKUP(A33,'06-VIE'!A:F,6,0),"")</f>
        <v>13.38</v>
      </c>
      <c r="AF33" s="17" t="n">
        <f aca="false">IFERROR(VLOOKUP(A33,'07-MLL'!M:R,6,0),"")</f>
        <v>42.6</v>
      </c>
      <c r="AG33" s="17" t="str">
        <f aca="false">IFERROR(VLOOKUP(A33,'07-MLL'!A:F,6,0),"")</f>
        <v/>
      </c>
      <c r="AH33" s="17" t="n">
        <f aca="false">IFERROR(VLOOKUP(A33,'08-ESS14-7'!M:R,6,0),"")</f>
        <v>21.88</v>
      </c>
      <c r="AI33" s="17" t="str">
        <f aca="false">IFERROR(VLOOKUP(A33,'08-ESS14-7'!A:F,6,0),"")</f>
        <v/>
      </c>
      <c r="AJ33" s="17" t="str">
        <f aca="false">IFERROR(VLOOKUP(A33,'08-ESS21'!A:F,6,0),"")</f>
        <v/>
      </c>
      <c r="AK33" s="17" t="n">
        <f aca="false">IFERROR(VLOOKUP(A33,'09-WAU'!M:R,6,0),"")</f>
        <v>31.47</v>
      </c>
      <c r="AL33" s="17" t="str">
        <f aca="false">IFERROR(VLOOKUP(A33,'09-WAU'!A:F,6,0),"")</f>
        <v/>
      </c>
      <c r="AM33" s="17" t="str">
        <f aca="false">IFERROR(VLOOKUP(A33,'10-ECA'!M:R,6,0),"")</f>
        <v/>
      </c>
      <c r="AN33" s="17" t="str">
        <f aca="false">IFERROR(VLOOKUP(A33,'10-ECA'!A:F,6,0),"")</f>
        <v/>
      </c>
      <c r="AO33" s="17" t="str">
        <f aca="false">IFERROR(VLOOKUP(A33,'11-BIE'!A:F,6,0),"")</f>
        <v/>
      </c>
      <c r="AP33" s="17" t="str">
        <f aca="false">IFERROR(VLOOKUP(A33,'12-BXL'!A:F,6,0),"")</f>
        <v/>
      </c>
      <c r="AQ33" s="17" t="str">
        <f aca="false">IFERROR(VLOOKUP(A33,'13-CER'!M:R,6,0),"")</f>
        <v/>
      </c>
      <c r="AR33" s="17" t="str">
        <f aca="false">IFERROR(VLOOKUP(A33,'13-CER'!A:F,6,0),"")</f>
        <v/>
      </c>
      <c r="AS33" s="17" t="str">
        <f aca="false">IFERROR(VLOOKUP(A33,'14-OGY'!M:R,6,0),"")</f>
        <v/>
      </c>
      <c r="AT33" s="17" t="str">
        <f aca="false">IFERROR(VLOOKUP(A33,'14-OGY'!A:F,6,0),"")</f>
        <v/>
      </c>
      <c r="AU33" s="17" t="str">
        <f aca="false">IFERROR(VLOOKUP(A33,'15-BAI'!A:F,6,0),"")</f>
        <v/>
      </c>
      <c r="AV33" s="17" t="str">
        <f aca="false">IFERROR(VLOOKUP(A33,'16-HERB'!A:F,6,0),"")</f>
        <v/>
      </c>
      <c r="AW33" s="17" t="str">
        <f aca="false">IFERROR(VLOOKUP(A33,'17-LOM'!M:R,6,0),"")</f>
        <v/>
      </c>
      <c r="AX33" s="17" t="str">
        <f aca="false">IFERROR(VLOOKUP(A33,'17-LOM'!A:F,6,0),"")</f>
        <v/>
      </c>
      <c r="AY33" s="17"/>
      <c r="AZ33" s="17"/>
      <c r="BA33" s="17" t="str">
        <f aca="false">IFERROR(VLOOKUP(A33,'20-NIL'!A:F,6,0),"")</f>
        <v/>
      </c>
      <c r="BB33" s="17" t="str">
        <f aca="false">IFERROR(VLOOKUP(A33,'21-OET'!M:R,6,0),"")</f>
        <v/>
      </c>
      <c r="BC33" s="17" t="str">
        <f aca="false">IFERROR(VLOOKUP(A33,'21-OET'!A:F,6,0),"")</f>
        <v/>
      </c>
      <c r="BD33" s="17" t="str">
        <f aca="false">IFERROR(VLOOKUP(A33,'22-SAI'!M:R,6,0),"")</f>
        <v/>
      </c>
      <c r="BE33" s="17" t="str">
        <f aca="false">IFERROR(VLOOKUP(A33,'22-SAI'!A:F,6,0),"")</f>
        <v/>
      </c>
      <c r="BF33" s="17"/>
      <c r="BG33" s="17"/>
      <c r="BH33" s="17" t="str">
        <f aca="false">IFERROR(VLOOKUP(A33,'23-NIV12_5'!M:R,6,0),"")</f>
        <v/>
      </c>
      <c r="BI33" s="17" t="str">
        <f aca="false">IFERROR(VLOOKUP(A33,'23-NIV12_5'!A:F,6,0),"")</f>
        <v/>
      </c>
      <c r="BJ33" s="17" t="str">
        <f aca="false">IFERROR(VLOOKUP(A33,'23-NIV21'!A:F,6,0),"")</f>
        <v/>
      </c>
      <c r="BK33" s="17" t="str">
        <f aca="false">IFERROR(VLOOKUP(A33,'24-HOR'!M:R,6,0),"")</f>
        <v/>
      </c>
      <c r="BL33" s="17" t="str">
        <f aca="false">IFERROR(VLOOKUP(A33,'24-HOR'!A:F,6,0),"")</f>
        <v/>
      </c>
    </row>
    <row r="34" customFormat="false" ht="13.8" hidden="false" customHeight="false" outlineLevel="0" collapsed="false">
      <c r="A34" s="0" t="str">
        <f aca="false">UPPER(B34)&amp;UPPER(C34)</f>
        <v>MERTENSANNE</v>
      </c>
      <c r="B34" s="19" t="s">
        <v>118</v>
      </c>
      <c r="C34" s="19" t="s">
        <v>119</v>
      </c>
      <c r="D34" s="19" t="str">
        <f aca="false">VLOOKUP(A34,Noms!A:H,8,0)</f>
        <v>Aînées 3</v>
      </c>
      <c r="E34" s="0" t="n">
        <f aca="false">COUNTIF(I34:P34,"&gt;0")</f>
        <v>8</v>
      </c>
      <c r="F34" s="14" t="n">
        <f aca="false">SUM(I34:P34)</f>
        <v>200.86</v>
      </c>
      <c r="G34" s="14" t="n">
        <f aca="false">+F33-F34</f>
        <v>7.01999999999998</v>
      </c>
      <c r="H34" s="14" t="n">
        <f aca="false">IF(E34&gt;0,F34/E34,"")</f>
        <v>25.1075</v>
      </c>
      <c r="I34" s="15" t="n">
        <f aca="false">IFERROR(LARGE($R34:$CA34,1),"")</f>
        <v>38.11</v>
      </c>
      <c r="J34" s="16" t="n">
        <f aca="false">IFERROR(LARGE($R34:$CA34,2),"")</f>
        <v>36.99</v>
      </c>
      <c r="K34" s="16" t="n">
        <f aca="false">IFERROR(LARGE($R34:$CA34,3),"")</f>
        <v>33.98</v>
      </c>
      <c r="L34" s="16" t="n">
        <f aca="false">IFERROR(LARGE($R34:$CA34,4),"")</f>
        <v>33.56</v>
      </c>
      <c r="M34" s="16" t="n">
        <f aca="false">IFERROR(LARGE($R34:$CA34,5),"")</f>
        <v>31.18</v>
      </c>
      <c r="N34" s="16" t="n">
        <f aca="false">IFERROR(LARGE($R34:$CA34,6),"")</f>
        <v>25.04</v>
      </c>
      <c r="O34" s="16" t="n">
        <f aca="false">IFERROR(LARGE($R34:$CA34,7),"")</f>
        <v>1</v>
      </c>
      <c r="P34" s="16" t="n">
        <f aca="false">IFERROR(LARGE($R34:$CA34,8),"")</f>
        <v>1</v>
      </c>
      <c r="R34" s="17" t="n">
        <f aca="false">IFERROR(VLOOKUP(A34,Libre!A:D,4,0)," ")</f>
        <v>33.98</v>
      </c>
      <c r="S34" s="17" t="str">
        <f aca="false">IFERROR(VLOOKUP(A34,LibreBW!A:D,4,0)," ")</f>
        <v> </v>
      </c>
      <c r="T34" s="17" t="n">
        <f aca="false">IFERROR(VLOOKUP(A34,'01-NIV'!A:F,6,0),"")</f>
        <v>31.18</v>
      </c>
      <c r="U34" s="17" t="n">
        <f aca="false">IFERROR(VLOOKUP(A34,'02-HUL'!A:F,6,0),"")</f>
        <v>33.56</v>
      </c>
      <c r="V34" s="17" t="str">
        <f aca="false">IFERROR(VLOOKUP(A34,'03-LIL'!M:R,6,0),"")</f>
        <v/>
      </c>
      <c r="W34" s="17" t="str">
        <f aca="false">IFERROR(VLOOKUP(A34,'03-LIL'!A:F,6,0),"")</f>
        <v/>
      </c>
      <c r="X34" s="17" t="str">
        <f aca="false">IFERROR(VLOOKUP(A34,'04-CHA'!M:R,6,0),"")</f>
        <v/>
      </c>
      <c r="Y34" s="17" t="n">
        <f aca="false">IFERROR(VLOOKUP(A34,'04-CHA'!A:F,6,0),"")</f>
        <v>36.99</v>
      </c>
      <c r="Z34" s="17" t="str">
        <f aca="false">IFERROR(VLOOKUP(A34,'05-WAT'!M:R,6,0),"")</f>
        <v/>
      </c>
      <c r="AA34" s="17" t="str">
        <f aca="false">IFERROR(VLOOKUP(A34,'05-WAT'!A:F,6,0),"")</f>
        <v/>
      </c>
      <c r="AB34" s="17" t="str">
        <f aca="false">IFERROR(VLOOKUP(A34,'05-DWO'!M:R,6,0),"")</f>
        <v/>
      </c>
      <c r="AC34" s="17" t="str">
        <f aca="false">IFERROR(VLOOKUP(A34,'05-DWO'!A:F,6,0),"")</f>
        <v/>
      </c>
      <c r="AD34" s="17" t="str">
        <f aca="false">IFERROR(VLOOKUP(A34,'06-VIE'!M:R,6,0),"")</f>
        <v/>
      </c>
      <c r="AE34" s="17" t="str">
        <f aca="false">IFERROR(VLOOKUP(A34,'06-VIE'!A:F,6,0),"")</f>
        <v/>
      </c>
      <c r="AF34" s="17" t="str">
        <f aca="false">IFERROR(VLOOKUP(A34,'07-MLL'!M:R,6,0),"")</f>
        <v/>
      </c>
      <c r="AG34" s="17" t="n">
        <f aca="false">IFERROR(VLOOKUP(A34,'07-MLL'!A:F,6,0),"")</f>
        <v>25.04</v>
      </c>
      <c r="AH34" s="17" t="str">
        <f aca="false">IFERROR(VLOOKUP(A34,'08-ESS14-7'!M:R,6,0),"")</f>
        <v/>
      </c>
      <c r="AI34" s="17" t="str">
        <f aca="false">IFERROR(VLOOKUP(A34,'08-ESS14-7'!A:F,6,0),"")</f>
        <v/>
      </c>
      <c r="AJ34" s="17" t="str">
        <f aca="false">IFERROR(VLOOKUP(A34,'08-ESS21'!A:F,6,0),"")</f>
        <v/>
      </c>
      <c r="AK34" s="17" t="str">
        <f aca="false">IFERROR(VLOOKUP(A34,'09-WAU'!M:R,6,0),"")</f>
        <v/>
      </c>
      <c r="AL34" s="17" t="str">
        <f aca="false">IFERROR(VLOOKUP(A34,'09-WAU'!A:F,6,0),"")</f>
        <v/>
      </c>
      <c r="AM34" s="17" t="str">
        <f aca="false">IFERROR(VLOOKUP(A34,'10-ECA'!M:R,6,0),"")</f>
        <v/>
      </c>
      <c r="AN34" s="17" t="str">
        <f aca="false">IFERROR(VLOOKUP(A34,'10-ECA'!A:F,6,0),"")</f>
        <v/>
      </c>
      <c r="AO34" s="17" t="str">
        <f aca="false">IFERROR(VLOOKUP(A34,'11-BIE'!A:F,6,0),"")</f>
        <v/>
      </c>
      <c r="AP34" s="17" t="n">
        <f aca="false">IFERROR(VLOOKUP(A34,'12-BXL'!A:F,6,0),"")</f>
        <v>38.11</v>
      </c>
      <c r="AQ34" s="17" t="str">
        <f aca="false">IFERROR(VLOOKUP(A34,'13-CER'!M:R,6,0),"")</f>
        <v/>
      </c>
      <c r="AR34" s="17" t="str">
        <f aca="false">IFERROR(VLOOKUP(A34,'13-CER'!A:F,6,0),"")</f>
        <v/>
      </c>
      <c r="AS34" s="17" t="str">
        <f aca="false">IFERROR(VLOOKUP(A34,'14-OGY'!M:R,6,0),"")</f>
        <v/>
      </c>
      <c r="AT34" s="17" t="str">
        <f aca="false">IFERROR(VLOOKUP(A34,'14-OGY'!A:F,6,0),"")</f>
        <v/>
      </c>
      <c r="AU34" s="17" t="str">
        <f aca="false">IFERROR(VLOOKUP(A34,'15-BAI'!A:F,6,0),"")</f>
        <v/>
      </c>
      <c r="AV34" s="17" t="str">
        <f aca="false">IFERROR(VLOOKUP(A34,'16-HERB'!A:F,6,0),"")</f>
        <v/>
      </c>
      <c r="AW34" s="17" t="str">
        <f aca="false">IFERROR(VLOOKUP(A34,'17-LOM'!M:R,6,0),"")</f>
        <v/>
      </c>
      <c r="AX34" s="17" t="str">
        <f aca="false">IFERROR(VLOOKUP(A34,'17-LOM'!A:F,6,0),"")</f>
        <v/>
      </c>
      <c r="AY34" s="17"/>
      <c r="AZ34" s="17" t="n">
        <v>1</v>
      </c>
      <c r="BA34" s="17" t="str">
        <f aca="false">IFERROR(VLOOKUP(A34,'20-NIL'!A:F,6,0),"")</f>
        <v/>
      </c>
      <c r="BB34" s="17" t="str">
        <f aca="false">IFERROR(VLOOKUP(A34,'21-OET'!M:R,6,0),"")</f>
        <v/>
      </c>
      <c r="BC34" s="17" t="str">
        <f aca="false">IFERROR(VLOOKUP(A34,'21-OET'!A:F,6,0),"")</f>
        <v/>
      </c>
      <c r="BD34" s="17" t="str">
        <f aca="false">IFERROR(VLOOKUP(A34,'22-SAI'!M:R,6,0),"")</f>
        <v/>
      </c>
      <c r="BE34" s="17" t="str">
        <f aca="false">IFERROR(VLOOKUP(A34,'22-SAI'!A:F,6,0),"")</f>
        <v/>
      </c>
      <c r="BF34" s="17"/>
      <c r="BG34" s="17" t="n">
        <v>1</v>
      </c>
      <c r="BH34" s="17" t="str">
        <f aca="false">IFERROR(VLOOKUP(A34,'23-NIV12_5'!M:R,6,0),"")</f>
        <v/>
      </c>
      <c r="BI34" s="17" t="str">
        <f aca="false">IFERROR(VLOOKUP(A34,'23-NIV12_5'!A:F,6,0),"")</f>
        <v/>
      </c>
      <c r="BJ34" s="17" t="str">
        <f aca="false">IFERROR(VLOOKUP(A34,'23-NIV21'!A:F,6,0),"")</f>
        <v/>
      </c>
      <c r="BK34" s="17" t="str">
        <f aca="false">IFERROR(VLOOKUP(A34,'24-HOR'!M:R,6,0),"")</f>
        <v/>
      </c>
      <c r="BL34" s="17" t="str">
        <f aca="false">IFERROR(VLOOKUP(A34,'24-HOR'!A:F,6,0),"")</f>
        <v/>
      </c>
    </row>
    <row r="35" customFormat="false" ht="13.8" hidden="false" customHeight="false" outlineLevel="0" collapsed="false">
      <c r="A35" s="0" t="str">
        <f aca="false">UPPER(B35)&amp;UPPER(C35)</f>
        <v>TCHATCHOUANG NANAPRUDENCE</v>
      </c>
      <c r="B35" s="19" t="s">
        <v>120</v>
      </c>
      <c r="C35" s="19" t="s">
        <v>121</v>
      </c>
      <c r="D35" s="19" t="str">
        <f aca="false">VLOOKUP(A35,Noms!A:H,8,0)</f>
        <v>Dames 2</v>
      </c>
      <c r="E35" s="0" t="n">
        <f aca="false">COUNTIF(I35:P35,"&gt;0")</f>
        <v>7</v>
      </c>
      <c r="F35" s="14" t="n">
        <f aca="false">SUM(I35:P35)</f>
        <v>166.88</v>
      </c>
      <c r="G35" s="14" t="n">
        <f aca="false">+F34-F35</f>
        <v>33.98</v>
      </c>
      <c r="H35" s="14" t="n">
        <v>0</v>
      </c>
      <c r="I35" s="15" t="n">
        <f aca="false">IFERROR(LARGE($R35:$CA35,1),"")</f>
        <v>46.14</v>
      </c>
      <c r="J35" s="16" t="n">
        <f aca="false">IFERROR(LARGE($R35:$CA35,2),"")</f>
        <v>30.02</v>
      </c>
      <c r="K35" s="16" t="n">
        <f aca="false">IFERROR(LARGE($R35:$CA35,3),"")</f>
        <v>23.22</v>
      </c>
      <c r="L35" s="16" t="n">
        <f aca="false">IFERROR(LARGE($R35:$CA35,4),"")</f>
        <v>21.59</v>
      </c>
      <c r="M35" s="16" t="n">
        <f aca="false">IFERROR(LARGE($R35:$CA35,5),"")</f>
        <v>19.57</v>
      </c>
      <c r="N35" s="16" t="n">
        <f aca="false">IFERROR(LARGE($R35:$CA35,6),"")</f>
        <v>14.28</v>
      </c>
      <c r="O35" s="16" t="n">
        <f aca="false">IFERROR(LARGE($R35:$CA35,7),"")</f>
        <v>12.06</v>
      </c>
      <c r="P35" s="16" t="str">
        <f aca="false">IFERROR(LARGE($R35:$CA35,8),"")</f>
        <v/>
      </c>
      <c r="R35" s="17" t="n">
        <f aca="false">IFERROR(VLOOKUP(A35,Libre!A:D,4,0)," ")</f>
        <v>21.59</v>
      </c>
      <c r="S35" s="17" t="n">
        <f aca="false">IFERROR(VLOOKUP(A35,LibreBW!A:D,4,0)," ")</f>
        <v>30.02</v>
      </c>
      <c r="T35" s="17" t="n">
        <f aca="false">IFERROR(VLOOKUP(A35,'01-NIV'!A:F,6,0),"")</f>
        <v>23.22</v>
      </c>
      <c r="U35" s="17" t="str">
        <f aca="false">IFERROR(VLOOKUP(A35,'02-HUL'!A:F,6,0),"")</f>
        <v/>
      </c>
      <c r="V35" s="17" t="str">
        <f aca="false">IFERROR(VLOOKUP(A35,'03-LIL'!M:R,6,0),"")</f>
        <v/>
      </c>
      <c r="W35" s="17" t="n">
        <f aca="false">IFERROR(VLOOKUP(A35,'03-LIL'!A:F,6,0),"")</f>
        <v>19.57</v>
      </c>
      <c r="X35" s="17" t="str">
        <f aca="false">IFERROR(VLOOKUP(A35,'04-CHA'!M:R,6,0),"")</f>
        <v/>
      </c>
      <c r="Y35" s="17" t="str">
        <f aca="false">IFERROR(VLOOKUP(A35,'04-CHA'!A:F,6,0),"")</f>
        <v/>
      </c>
      <c r="Z35" s="17" t="str">
        <f aca="false">IFERROR(VLOOKUP(A35,'05-WAT'!M:R,6,0),"")</f>
        <v/>
      </c>
      <c r="AA35" s="17" t="str">
        <f aca="false">IFERROR(VLOOKUP(A35,'05-WAT'!A:F,6,0),"")</f>
        <v/>
      </c>
      <c r="AB35" s="17" t="str">
        <f aca="false">IFERROR(VLOOKUP(A35,'05-DWO'!M:R,6,0),"")</f>
        <v/>
      </c>
      <c r="AC35" s="17" t="str">
        <f aca="false">IFERROR(VLOOKUP(A35,'05-DWO'!A:F,6,0),"")</f>
        <v/>
      </c>
      <c r="AD35" s="17" t="str">
        <f aca="false">IFERROR(VLOOKUP(A35,'06-VIE'!M:R,6,0),"")</f>
        <v/>
      </c>
      <c r="AE35" s="17" t="str">
        <f aca="false">IFERROR(VLOOKUP(A35,'06-VIE'!A:F,6,0),"")</f>
        <v/>
      </c>
      <c r="AF35" s="17" t="str">
        <f aca="false">IFERROR(VLOOKUP(A35,'07-MLL'!M:R,6,0),"")</f>
        <v/>
      </c>
      <c r="AG35" s="17" t="n">
        <f aca="false">IFERROR(VLOOKUP(A35,'07-MLL'!A:F,6,0),"")</f>
        <v>12.06</v>
      </c>
      <c r="AH35" s="17" t="str">
        <f aca="false">IFERROR(VLOOKUP(A35,'08-ESS14-7'!M:R,6,0),"")</f>
        <v/>
      </c>
      <c r="AI35" s="17" t="n">
        <f aca="false">IFERROR(VLOOKUP(A35,'08-ESS14-7'!A:F,6,0),"")</f>
        <v>14.28</v>
      </c>
      <c r="AJ35" s="17" t="str">
        <f aca="false">IFERROR(VLOOKUP(A35,'08-ESS21'!A:F,6,0),"")</f>
        <v/>
      </c>
      <c r="AK35" s="17" t="str">
        <f aca="false">IFERROR(VLOOKUP(A35,'09-WAU'!M:R,6,0),"")</f>
        <v/>
      </c>
      <c r="AL35" s="17" t="str">
        <f aca="false">IFERROR(VLOOKUP(A35,'09-WAU'!A:F,6,0),"")</f>
        <v/>
      </c>
      <c r="AM35" s="17" t="str">
        <f aca="false">IFERROR(VLOOKUP(A35,'10-ECA'!M:R,6,0),"")</f>
        <v/>
      </c>
      <c r="AN35" s="17" t="str">
        <f aca="false">IFERROR(VLOOKUP(A35,'10-ECA'!A:F,6,0),"")</f>
        <v/>
      </c>
      <c r="AO35" s="17" t="str">
        <f aca="false">IFERROR(VLOOKUP(A35,'11-BIE'!A:F,6,0),"")</f>
        <v/>
      </c>
      <c r="AP35" s="17" t="n">
        <f aca="false">IFERROR(VLOOKUP(A35,'12-BXL'!A:F,6,0),"")</f>
        <v>46.14</v>
      </c>
      <c r="AQ35" s="17" t="str">
        <f aca="false">IFERROR(VLOOKUP(A35,'13-CER'!M:R,6,0),"")</f>
        <v/>
      </c>
      <c r="AR35" s="17" t="str">
        <f aca="false">IFERROR(VLOOKUP(A35,'13-CER'!A:F,6,0),"")</f>
        <v/>
      </c>
      <c r="AS35" s="17" t="str">
        <f aca="false">IFERROR(VLOOKUP(A35,'14-OGY'!M:R,6,0),"")</f>
        <v/>
      </c>
      <c r="AT35" s="17" t="str">
        <f aca="false">IFERROR(VLOOKUP(A35,'14-OGY'!A:F,6,0),"")</f>
        <v/>
      </c>
      <c r="AU35" s="17" t="str">
        <f aca="false">IFERROR(VLOOKUP(A35,'15-BAI'!A:F,6,0),"")</f>
        <v/>
      </c>
      <c r="AV35" s="17" t="str">
        <f aca="false">IFERROR(VLOOKUP(A35,'16-HERB'!A:F,6,0),"")</f>
        <v/>
      </c>
      <c r="AW35" s="17" t="str">
        <f aca="false">IFERROR(VLOOKUP(A35,'17-LOM'!M:R,6,0),"")</f>
        <v/>
      </c>
      <c r="AX35" s="17" t="str">
        <f aca="false">IFERROR(VLOOKUP(A35,'17-LOM'!A:F,6,0),"")</f>
        <v/>
      </c>
      <c r="AY35" s="17"/>
      <c r="AZ35" s="17"/>
      <c r="BA35" s="17" t="str">
        <f aca="false">IFERROR(VLOOKUP(A35,'20-NIL'!A:F,6,0),"")</f>
        <v/>
      </c>
      <c r="BB35" s="17" t="str">
        <f aca="false">IFERROR(VLOOKUP(A35,'21-OET'!M:R,6,0),"")</f>
        <v/>
      </c>
      <c r="BC35" s="17" t="str">
        <f aca="false">IFERROR(VLOOKUP(A35,'21-OET'!A:F,6,0),"")</f>
        <v/>
      </c>
      <c r="BD35" s="17" t="str">
        <f aca="false">IFERROR(VLOOKUP(A35,'22-SAI'!M:R,6,0),"")</f>
        <v/>
      </c>
      <c r="BE35" s="17" t="str">
        <f aca="false">IFERROR(VLOOKUP(A35,'22-SAI'!A:F,6,0),"")</f>
        <v/>
      </c>
      <c r="BF35" s="17"/>
      <c r="BG35" s="17"/>
      <c r="BH35" s="17" t="str">
        <f aca="false">IFERROR(VLOOKUP(A35,'23-NIV12_5'!M:R,6,0),"")</f>
        <v/>
      </c>
      <c r="BI35" s="17" t="str">
        <f aca="false">IFERROR(VLOOKUP(A35,'23-NIV12_5'!A:F,6,0),"")</f>
        <v/>
      </c>
      <c r="BJ35" s="17" t="str">
        <f aca="false">IFERROR(VLOOKUP(A35,'23-NIV21'!A:F,6,0),"")</f>
        <v/>
      </c>
      <c r="BK35" s="17" t="str">
        <f aca="false">IFERROR(VLOOKUP(A35,'24-HOR'!M:R,6,0),"")</f>
        <v/>
      </c>
      <c r="BL35" s="17" t="str">
        <f aca="false">IFERROR(VLOOKUP(A35,'24-HOR'!A:F,6,0),"")</f>
        <v/>
      </c>
    </row>
    <row r="36" customFormat="false" ht="13.8" hidden="false" customHeight="false" outlineLevel="0" collapsed="false">
      <c r="A36" s="0" t="str">
        <f aca="false">UPPER(B36)&amp;UPPER(C36)</f>
        <v>KONTOLEONARYS</v>
      </c>
      <c r="B36" s="13" t="s">
        <v>122</v>
      </c>
      <c r="C36" s="13" t="s">
        <v>123</v>
      </c>
      <c r="D36" s="13" t="str">
        <f aca="false">VLOOKUP(A36,Noms!A:H,8,0)</f>
        <v>Vétérans 1</v>
      </c>
      <c r="E36" s="0" t="n">
        <f aca="false">COUNTIF(I36:P36,"&gt;0")</f>
        <v>3</v>
      </c>
      <c r="F36" s="14" t="n">
        <f aca="false">SUM(I36:P36)</f>
        <v>112.55</v>
      </c>
      <c r="G36" s="14" t="n">
        <f aca="false">+F35-F36</f>
        <v>54.33</v>
      </c>
      <c r="H36" s="14" t="n">
        <f aca="false">IF(E36&gt;0,F36/E36,"")</f>
        <v>37.5166666666667</v>
      </c>
      <c r="I36" s="15" t="n">
        <f aca="false">IFERROR(LARGE($R36:$CA36,1),"")</f>
        <v>57.22</v>
      </c>
      <c r="J36" s="16" t="n">
        <f aca="false">IFERROR(LARGE($R36:$CA36,2),"")</f>
        <v>36.17</v>
      </c>
      <c r="K36" s="16" t="n">
        <f aca="false">IFERROR(LARGE($R36:$CA36,3),"")</f>
        <v>19.16</v>
      </c>
      <c r="L36" s="16" t="str">
        <f aca="false">IFERROR(LARGE($R36:$CA36,4),"")</f>
        <v/>
      </c>
      <c r="M36" s="16" t="str">
        <f aca="false">IFERROR(LARGE($R36:$CA36,5),"")</f>
        <v/>
      </c>
      <c r="N36" s="16" t="str">
        <f aca="false">IFERROR(LARGE($R36:$CA36,6),"")</f>
        <v/>
      </c>
      <c r="O36" s="16" t="str">
        <f aca="false">IFERROR(LARGE($R36:$CA36,7),"")</f>
        <v/>
      </c>
      <c r="P36" s="16" t="str">
        <f aca="false">IFERROR(LARGE($R36:$CA36,8),"")</f>
        <v/>
      </c>
      <c r="R36" s="17" t="str">
        <f aca="false">IFERROR(VLOOKUP(A36,Libre!A:D,4,0)," ")</f>
        <v> </v>
      </c>
      <c r="S36" s="17" t="n">
        <f aca="false">IFERROR(VLOOKUP(A36,LibreBW!A:D,4,0)," ")</f>
        <v>19.16</v>
      </c>
      <c r="T36" s="17" t="str">
        <f aca="false">IFERROR(VLOOKUP(A36,'01-NIV'!A:F,6,0),"")</f>
        <v/>
      </c>
      <c r="U36" s="17" t="str">
        <f aca="false">IFERROR(VLOOKUP(A36,'02-HUL'!A:F,6,0),"")</f>
        <v/>
      </c>
      <c r="V36" s="17" t="str">
        <f aca="false">IFERROR(VLOOKUP(A36,'03-LIL'!M:R,6,0),"")</f>
        <v/>
      </c>
      <c r="W36" s="17" t="str">
        <f aca="false">IFERROR(VLOOKUP(A36,'03-LIL'!A:F,6,0),"")</f>
        <v/>
      </c>
      <c r="X36" s="17" t="str">
        <f aca="false">IFERROR(VLOOKUP(A36,'04-CHA'!M:R,6,0),"")</f>
        <v/>
      </c>
      <c r="Y36" s="17" t="str">
        <f aca="false">IFERROR(VLOOKUP(A36,'04-CHA'!A:F,6,0),"")</f>
        <v/>
      </c>
      <c r="Z36" s="17" t="str">
        <f aca="false">IFERROR(VLOOKUP(A36,'05-WAT'!M:R,6,0),"")</f>
        <v/>
      </c>
      <c r="AA36" s="17" t="str">
        <f aca="false">IFERROR(VLOOKUP(A36,'05-WAT'!A:F,6,0),"")</f>
        <v/>
      </c>
      <c r="AB36" s="17" t="str">
        <f aca="false">IFERROR(VLOOKUP(A36,'05-DWO'!M:R,6,0),"")</f>
        <v/>
      </c>
      <c r="AC36" s="17" t="str">
        <f aca="false">IFERROR(VLOOKUP(A36,'05-DWO'!A:F,6,0),"")</f>
        <v/>
      </c>
      <c r="AD36" s="17" t="str">
        <f aca="false">IFERROR(VLOOKUP(A36,'06-VIE'!M:R,6,0),"")</f>
        <v/>
      </c>
      <c r="AE36" s="17" t="str">
        <f aca="false">IFERROR(VLOOKUP(A36,'06-VIE'!A:F,6,0),"")</f>
        <v/>
      </c>
      <c r="AF36" s="17" t="str">
        <f aca="false">IFERROR(VLOOKUP(A36,'07-MLL'!M:R,6,0),"")</f>
        <v/>
      </c>
      <c r="AG36" s="17" t="str">
        <f aca="false">IFERROR(VLOOKUP(A36,'07-MLL'!A:F,6,0),"")</f>
        <v/>
      </c>
      <c r="AH36" s="17" t="str">
        <f aca="false">IFERROR(VLOOKUP(A36,'08-ESS14-7'!M:R,6,0),"")</f>
        <v/>
      </c>
      <c r="AI36" s="17" t="str">
        <f aca="false">IFERROR(VLOOKUP(A36,'08-ESS14-7'!A:F,6,0),"")</f>
        <v/>
      </c>
      <c r="AJ36" s="17" t="str">
        <f aca="false">IFERROR(VLOOKUP(A36,'08-ESS21'!A:F,6,0),"")</f>
        <v/>
      </c>
      <c r="AK36" s="17" t="str">
        <f aca="false">IFERROR(VLOOKUP(A36,'09-WAU'!M:R,6,0),"")</f>
        <v/>
      </c>
      <c r="AL36" s="17" t="str">
        <f aca="false">IFERROR(VLOOKUP(A36,'09-WAU'!A:F,6,0),"")</f>
        <v/>
      </c>
      <c r="AM36" s="17" t="str">
        <f aca="false">IFERROR(VLOOKUP(A36,'10-ECA'!M:R,6,0),"")</f>
        <v/>
      </c>
      <c r="AN36" s="17" t="str">
        <f aca="false">IFERROR(VLOOKUP(A36,'10-ECA'!A:F,6,0),"")</f>
        <v/>
      </c>
      <c r="AO36" s="17" t="str">
        <f aca="false">IFERROR(VLOOKUP(A36,'11-BIE'!A:F,6,0),"")</f>
        <v/>
      </c>
      <c r="AP36" s="17" t="n">
        <f aca="false">IFERROR(VLOOKUP(A36,'12-BXL'!A:F,6,0),"")</f>
        <v>36.17</v>
      </c>
      <c r="AQ36" s="17" t="str">
        <f aca="false">IFERROR(VLOOKUP(A36,'13-CER'!M:R,6,0),"")</f>
        <v/>
      </c>
      <c r="AR36" s="17" t="str">
        <f aca="false">IFERROR(VLOOKUP(A36,'13-CER'!A:F,6,0),"")</f>
        <v/>
      </c>
      <c r="AS36" s="17" t="str">
        <f aca="false">IFERROR(VLOOKUP(A36,'14-OGY'!M:R,6,0),"")</f>
        <v/>
      </c>
      <c r="AT36" s="17" t="str">
        <f aca="false">IFERROR(VLOOKUP(A36,'14-OGY'!A:F,6,0),"")</f>
        <v/>
      </c>
      <c r="AU36" s="17" t="str">
        <f aca="false">IFERROR(VLOOKUP(A36,'15-BAI'!A:F,6,0),"")</f>
        <v/>
      </c>
      <c r="AV36" s="17" t="str">
        <f aca="false">IFERROR(VLOOKUP(A36,'16-HERB'!A:F,6,0),"")</f>
        <v/>
      </c>
      <c r="AW36" s="17" t="str">
        <f aca="false">IFERROR(VLOOKUP(A36,'17-LOM'!M:R,6,0),"")</f>
        <v/>
      </c>
      <c r="AX36" s="17" t="str">
        <f aca="false">IFERROR(VLOOKUP(A36,'17-LOM'!A:F,6,0),"")</f>
        <v/>
      </c>
      <c r="AY36" s="17"/>
      <c r="AZ36" s="17"/>
      <c r="BA36" s="17" t="str">
        <f aca="false">IFERROR(VLOOKUP(A36,'20-NIL'!A:F,6,0),"")</f>
        <v/>
      </c>
      <c r="BB36" s="17" t="str">
        <f aca="false">IFERROR(VLOOKUP(A36,'21-OET'!M:R,6,0),"")</f>
        <v/>
      </c>
      <c r="BC36" s="17" t="str">
        <f aca="false">IFERROR(VLOOKUP(A36,'21-OET'!A:F,6,0),"")</f>
        <v/>
      </c>
      <c r="BD36" s="17" t="str">
        <f aca="false">IFERROR(VLOOKUP(A36,'22-SAI'!M:R,6,0),"")</f>
        <v/>
      </c>
      <c r="BE36" s="17" t="str">
        <f aca="false">IFERROR(VLOOKUP(A36,'22-SAI'!A:F,6,0),"")</f>
        <v/>
      </c>
      <c r="BF36" s="17"/>
      <c r="BG36" s="17"/>
      <c r="BH36" s="17" t="str">
        <f aca="false">IFERROR(VLOOKUP(A36,'23-NIV12_5'!M:R,6,0),"")</f>
        <v/>
      </c>
      <c r="BI36" s="17" t="n">
        <f aca="false">IFERROR(VLOOKUP(A36,'23-NIV12_5'!A:F,6,0),"")</f>
        <v>57.22</v>
      </c>
      <c r="BJ36" s="17" t="str">
        <f aca="false">IFERROR(VLOOKUP(A36,'23-NIV21'!A:F,6,0),"")</f>
        <v/>
      </c>
      <c r="BK36" s="17" t="str">
        <f aca="false">IFERROR(VLOOKUP(A36,'24-HOR'!M:R,6,0),"")</f>
        <v/>
      </c>
      <c r="BL36" s="17" t="str">
        <f aca="false">IFERROR(VLOOKUP(A36,'24-HOR'!A:F,6,0),"")</f>
        <v/>
      </c>
    </row>
    <row r="37" customFormat="false" ht="13.8" hidden="false" customHeight="false" outlineLevel="0" collapsed="false">
      <c r="A37" s="0" t="str">
        <f aca="false">UPPER(B37)&amp;UPPER(C37)</f>
        <v>DUMONTDOMINIQUE D.</v>
      </c>
      <c r="B37" s="19" t="s">
        <v>124</v>
      </c>
      <c r="C37" s="19" t="s">
        <v>125</v>
      </c>
      <c r="D37" s="19" t="str">
        <f aca="false">VLOOKUP(A37,Noms!A:H,8,0)</f>
        <v>Aînées 2</v>
      </c>
      <c r="E37" s="0" t="n">
        <f aca="false">COUNTIF(I37:P37,"&gt;0")</f>
        <v>8</v>
      </c>
      <c r="F37" s="14" t="n">
        <f aca="false">SUM(I37:P37)</f>
        <v>111.3</v>
      </c>
      <c r="G37" s="14" t="n">
        <f aca="false">+F36-F37</f>
        <v>1.25</v>
      </c>
      <c r="H37" s="14" t="n">
        <f aca="false">IF(E37&gt;0,F37/E37,"")</f>
        <v>13.9125</v>
      </c>
      <c r="I37" s="15" t="n">
        <f aca="false">IFERROR(LARGE($R37:$CA37,1),"")</f>
        <v>24.64</v>
      </c>
      <c r="J37" s="16" t="n">
        <f aca="false">IFERROR(LARGE($R37:$CA37,2),"")</f>
        <v>21.29</v>
      </c>
      <c r="K37" s="16" t="n">
        <f aca="false">IFERROR(LARGE($R37:$CA37,3),"")</f>
        <v>14.5</v>
      </c>
      <c r="L37" s="16" t="n">
        <f aca="false">IFERROR(LARGE($R37:$CA37,4),"")</f>
        <v>13.24</v>
      </c>
      <c r="M37" s="16" t="n">
        <f aca="false">IFERROR(LARGE($R37:$CA37,5),"")</f>
        <v>12.16</v>
      </c>
      <c r="N37" s="16" t="n">
        <f aca="false">IFERROR(LARGE($R37:$CA37,6),"")</f>
        <v>9.64</v>
      </c>
      <c r="O37" s="16" t="n">
        <f aca="false">IFERROR(LARGE($R37:$CA37,7),"")</f>
        <v>8.18</v>
      </c>
      <c r="P37" s="16" t="n">
        <f aca="false">IFERROR(LARGE($R37:$CA37,8),"")</f>
        <v>7.65</v>
      </c>
      <c r="R37" s="17" t="str">
        <f aca="false">IFERROR(VLOOKUP(A37,Libre!A:D,4,0)," ")</f>
        <v> </v>
      </c>
      <c r="S37" s="17" t="str">
        <f aca="false">IFERROR(VLOOKUP(A37,LibreBW!A:D,4,0)," ")</f>
        <v> </v>
      </c>
      <c r="T37" s="17" t="n">
        <f aca="false">IFERROR(VLOOKUP(A37,'01-NIV'!A:F,6,0),"")</f>
        <v>7.65</v>
      </c>
      <c r="U37" s="17" t="n">
        <f aca="false">IFERROR(VLOOKUP(A37,'02-HUL'!A:F,6,0),"")</f>
        <v>9.64</v>
      </c>
      <c r="V37" s="17" t="str">
        <f aca="false">IFERROR(VLOOKUP(A37,'03-LIL'!M:R,6,0),"")</f>
        <v/>
      </c>
      <c r="W37" s="17" t="n">
        <f aca="false">IFERROR(VLOOKUP(A37,'03-LIL'!A:F,6,0),"")</f>
        <v>12.16</v>
      </c>
      <c r="X37" s="17" t="str">
        <f aca="false">IFERROR(VLOOKUP(A37,'04-CHA'!M:R,6,0),"")</f>
        <v/>
      </c>
      <c r="Y37" s="17" t="n">
        <f aca="false">IFERROR(VLOOKUP(A37,'04-CHA'!A:F,6,0),"")</f>
        <v>14.5</v>
      </c>
      <c r="Z37" s="17" t="str">
        <f aca="false">IFERROR(VLOOKUP(A37,'05-WAT'!M:R,6,0),"")</f>
        <v/>
      </c>
      <c r="AA37" s="17" t="str">
        <f aca="false">IFERROR(VLOOKUP(A37,'05-WAT'!A:F,6,0),"")</f>
        <v/>
      </c>
      <c r="AB37" s="17" t="str">
        <f aca="false">IFERROR(VLOOKUP(A37,'05-DWO'!M:R,6,0),"")</f>
        <v/>
      </c>
      <c r="AC37" s="17" t="n">
        <f aca="false">IFERROR(VLOOKUP(A37,'05-DWO'!A:F,6,0),"")</f>
        <v>8.18</v>
      </c>
      <c r="AD37" s="17" t="str">
        <f aca="false">IFERROR(VLOOKUP(A37,'06-VIE'!M:R,6,0),"")</f>
        <v/>
      </c>
      <c r="AE37" s="17" t="n">
        <f aca="false">IFERROR(VLOOKUP(A37,'06-VIE'!A:F,6,0),"")</f>
        <v>13.24</v>
      </c>
      <c r="AF37" s="17" t="str">
        <f aca="false">IFERROR(VLOOKUP(A37,'07-MLL'!M:R,6,0),"")</f>
        <v/>
      </c>
      <c r="AG37" s="17" t="n">
        <f aca="false">IFERROR(VLOOKUP(A37,'07-MLL'!A:F,6,0),"")</f>
        <v>6.77</v>
      </c>
      <c r="AH37" s="17" t="n">
        <f aca="false">IFERROR(VLOOKUP(A37,'08-ESS14-7'!M:R,6,0),"")</f>
        <v>24.64</v>
      </c>
      <c r="AI37" s="17" t="str">
        <f aca="false">IFERROR(VLOOKUP(A37,'08-ESS14-7'!A:F,6,0),"")</f>
        <v/>
      </c>
      <c r="AJ37" s="17" t="str">
        <f aca="false">IFERROR(VLOOKUP(A37,'08-ESS21'!A:F,6,0),"")</f>
        <v/>
      </c>
      <c r="AK37" s="17" t="str">
        <f aca="false">IFERROR(VLOOKUP(A37,'09-WAU'!M:R,6,0),"")</f>
        <v/>
      </c>
      <c r="AL37" s="17" t="str">
        <f aca="false">IFERROR(VLOOKUP(A37,'09-WAU'!A:F,6,0),"")</f>
        <v/>
      </c>
      <c r="AM37" s="17" t="str">
        <f aca="false">IFERROR(VLOOKUP(A37,'10-ECA'!M:R,6,0),"")</f>
        <v/>
      </c>
      <c r="AN37" s="17" t="str">
        <f aca="false">IFERROR(VLOOKUP(A37,'10-ECA'!A:F,6,0),"")</f>
        <v/>
      </c>
      <c r="AO37" s="17" t="str">
        <f aca="false">IFERROR(VLOOKUP(A37,'11-BIE'!A:F,6,0),"")</f>
        <v/>
      </c>
      <c r="AP37" s="17" t="n">
        <f aca="false">IFERROR(VLOOKUP(A37,'12-BXL'!A:F,6,0),"")</f>
        <v>21.29</v>
      </c>
      <c r="AQ37" s="17" t="str">
        <f aca="false">IFERROR(VLOOKUP(A37,'13-CER'!M:R,6,0),"")</f>
        <v/>
      </c>
      <c r="AR37" s="17" t="str">
        <f aca="false">IFERROR(VLOOKUP(A37,'13-CER'!A:F,6,0),"")</f>
        <v/>
      </c>
      <c r="AS37" s="17" t="str">
        <f aca="false">IFERROR(VLOOKUP(A37,'14-OGY'!M:R,6,0),"")</f>
        <v/>
      </c>
      <c r="AT37" s="17" t="str">
        <f aca="false">IFERROR(VLOOKUP(A37,'14-OGY'!A:F,6,0),"")</f>
        <v/>
      </c>
      <c r="AU37" s="17" t="str">
        <f aca="false">IFERROR(VLOOKUP(A37,'15-BAI'!A:F,6,0),"")</f>
        <v/>
      </c>
      <c r="AV37" s="17" t="str">
        <f aca="false">IFERROR(VLOOKUP(A37,'16-HERB'!A:F,6,0),"")</f>
        <v/>
      </c>
      <c r="AW37" s="17" t="str">
        <f aca="false">IFERROR(VLOOKUP(A37,'17-LOM'!M:R,6,0),"")</f>
        <v/>
      </c>
      <c r="AX37" s="17" t="str">
        <f aca="false">IFERROR(VLOOKUP(A37,'17-LOM'!A:F,6,0),"")</f>
        <v/>
      </c>
      <c r="AY37" s="17"/>
      <c r="AZ37" s="17"/>
      <c r="BA37" s="17" t="str">
        <f aca="false">IFERROR(VLOOKUP(A37,'20-NIL'!A:F,6,0),"")</f>
        <v/>
      </c>
      <c r="BB37" s="17" t="str">
        <f aca="false">IFERROR(VLOOKUP(A37,'21-OET'!M:R,6,0),"")</f>
        <v/>
      </c>
      <c r="BC37" s="17" t="str">
        <f aca="false">IFERROR(VLOOKUP(A37,'21-OET'!A:F,6,0),"")</f>
        <v/>
      </c>
      <c r="BD37" s="17" t="str">
        <f aca="false">IFERROR(VLOOKUP(A37,'22-SAI'!M:R,6,0),"")</f>
        <v/>
      </c>
      <c r="BE37" s="17" t="str">
        <f aca="false">IFERROR(VLOOKUP(A37,'22-SAI'!A:F,6,0),"")</f>
        <v/>
      </c>
      <c r="BF37" s="17"/>
      <c r="BG37" s="17"/>
      <c r="BH37" s="17" t="str">
        <f aca="false">IFERROR(VLOOKUP(A37,'23-NIV12_5'!M:R,6,0),"")</f>
        <v/>
      </c>
      <c r="BI37" s="17" t="str">
        <f aca="false">IFERROR(VLOOKUP(A37,'23-NIV12_5'!A:F,6,0),"")</f>
        <v/>
      </c>
      <c r="BJ37" s="17" t="str">
        <f aca="false">IFERROR(VLOOKUP(A37,'23-NIV21'!A:F,6,0),"")</f>
        <v/>
      </c>
      <c r="BK37" s="17" t="str">
        <f aca="false">IFERROR(VLOOKUP(A37,'24-HOR'!M:R,6,0),"")</f>
        <v/>
      </c>
      <c r="BL37" s="17" t="str">
        <f aca="false">IFERROR(VLOOKUP(A37,'24-HOR'!A:F,6,0),"")</f>
        <v/>
      </c>
    </row>
    <row r="38" customFormat="false" ht="13.8" hidden="false" customHeight="false" outlineLevel="0" collapsed="false">
      <c r="A38" s="0" t="str">
        <f aca="false">UPPER(B38)&amp;UPPER(C38)</f>
        <v>MAHYSYLVIE M.</v>
      </c>
      <c r="B38" s="19" t="s">
        <v>126</v>
      </c>
      <c r="C38" s="19" t="s">
        <v>127</v>
      </c>
      <c r="D38" s="19" t="str">
        <f aca="false">VLOOKUP(A38,Noms!A:H,8,0)</f>
        <v>Aînées 2</v>
      </c>
      <c r="E38" s="0" t="n">
        <f aca="false">COUNTIF(I38:P38,"&gt;0")</f>
        <v>7</v>
      </c>
      <c r="F38" s="14" t="n">
        <f aca="false">SUM(I38:P38)</f>
        <v>110.25</v>
      </c>
      <c r="G38" s="14" t="n">
        <f aca="false">+F37-F38</f>
        <v>1.05</v>
      </c>
      <c r="H38" s="14" t="n">
        <f aca="false">IF(E38&gt;0,F38/E38,"")</f>
        <v>15.75</v>
      </c>
      <c r="I38" s="15" t="n">
        <f aca="false">IFERROR(LARGE($R38:$CA38,1),"")</f>
        <v>45.85</v>
      </c>
      <c r="J38" s="16" t="n">
        <f aca="false">IFERROR(LARGE($R38:$CA38,2),"")</f>
        <v>32.66</v>
      </c>
      <c r="K38" s="16" t="n">
        <f aca="false">IFERROR(LARGE($R38:$CA38,3),"")</f>
        <v>15.8</v>
      </c>
      <c r="L38" s="16" t="n">
        <f aca="false">IFERROR(LARGE($R38:$CA38,4),"")</f>
        <v>4.84</v>
      </c>
      <c r="M38" s="16" t="n">
        <f aca="false">IFERROR(LARGE($R38:$CA38,5),"")</f>
        <v>4.78</v>
      </c>
      <c r="N38" s="16" t="n">
        <f aca="false">IFERROR(LARGE($R38:$CA38,6),"")</f>
        <v>3.72</v>
      </c>
      <c r="O38" s="16" t="n">
        <f aca="false">IFERROR(LARGE($R38:$CA38,7),"")</f>
        <v>2.6</v>
      </c>
      <c r="P38" s="16" t="str">
        <f aca="false">IFERROR(LARGE($R38:$CA38,8),"")</f>
        <v/>
      </c>
      <c r="R38" s="17" t="n">
        <f aca="false">IFERROR(VLOOKUP(A38,Libre!A:D,4,0)," ")</f>
        <v>45.85</v>
      </c>
      <c r="S38" s="17" t="str">
        <f aca="false">IFERROR(VLOOKUP(A38,LibreBW!A:D,4,0)," ")</f>
        <v> </v>
      </c>
      <c r="T38" s="17" t="n">
        <f aca="false">IFERROR(VLOOKUP(A38,'01-NIV'!A:F,6,0),"")</f>
        <v>4.84</v>
      </c>
      <c r="U38" s="17" t="n">
        <f aca="false">IFERROR(VLOOKUP(A38,'02-HUL'!A:F,6,0),"")</f>
        <v>4.78</v>
      </c>
      <c r="V38" s="17" t="str">
        <f aca="false">IFERROR(VLOOKUP(A38,'03-LIL'!M:R,6,0),"")</f>
        <v/>
      </c>
      <c r="W38" s="17" t="n">
        <f aca="false">IFERROR(VLOOKUP(A38,'03-LIL'!A:F,6,0),"")</f>
        <v>3.72</v>
      </c>
      <c r="X38" s="17" t="str">
        <f aca="false">IFERROR(VLOOKUP(A38,'04-CHA'!M:R,6,0),"")</f>
        <v/>
      </c>
      <c r="Y38" s="17" t="str">
        <f aca="false">IFERROR(VLOOKUP(A38,'04-CHA'!A:F,6,0),"")</f>
        <v/>
      </c>
      <c r="Z38" s="17" t="str">
        <f aca="false">IFERROR(VLOOKUP(A38,'05-WAT'!M:R,6,0),"")</f>
        <v/>
      </c>
      <c r="AA38" s="17" t="str">
        <f aca="false">IFERROR(VLOOKUP(A38,'05-WAT'!A:F,6,0),"")</f>
        <v/>
      </c>
      <c r="AB38" s="17" t="str">
        <f aca="false">IFERROR(VLOOKUP(A38,'05-DWO'!M:R,6,0),"")</f>
        <v/>
      </c>
      <c r="AC38" s="17" t="str">
        <f aca="false">IFERROR(VLOOKUP(A38,'05-DWO'!A:F,6,0),"")</f>
        <v/>
      </c>
      <c r="AD38" s="17" t="str">
        <f aca="false">IFERROR(VLOOKUP(A38,'06-VIE'!M:R,6,0),"")</f>
        <v/>
      </c>
      <c r="AE38" s="17" t="str">
        <f aca="false">IFERROR(VLOOKUP(A38,'06-VIE'!A:F,6,0),"")</f>
        <v/>
      </c>
      <c r="AF38" s="17" t="str">
        <f aca="false">IFERROR(VLOOKUP(A38,'07-MLL'!M:R,6,0),"")</f>
        <v/>
      </c>
      <c r="AG38" s="17" t="str">
        <f aca="false">IFERROR(VLOOKUP(A38,'07-MLL'!A:F,6,0),"")</f>
        <v/>
      </c>
      <c r="AH38" s="17" t="str">
        <f aca="false">IFERROR(VLOOKUP(A38,'08-ESS14-7'!M:R,6,0),"")</f>
        <v/>
      </c>
      <c r="AI38" s="17" t="str">
        <f aca="false">IFERROR(VLOOKUP(A38,'08-ESS14-7'!A:F,6,0),"")</f>
        <v/>
      </c>
      <c r="AJ38" s="17" t="str">
        <f aca="false">IFERROR(VLOOKUP(A38,'08-ESS21'!A:F,6,0),"")</f>
        <v/>
      </c>
      <c r="AK38" s="17" t="str">
        <f aca="false">IFERROR(VLOOKUP(A38,'09-WAU'!M:R,6,0),"")</f>
        <v/>
      </c>
      <c r="AL38" s="17" t="n">
        <f aca="false">IFERROR(VLOOKUP(A38,'09-WAU'!A:F,6,0),"")</f>
        <v>2.6</v>
      </c>
      <c r="AM38" s="17" t="n">
        <f aca="false">IFERROR(VLOOKUP(A38,'10-ECA'!M:R,6,0),"")</f>
        <v>15.8</v>
      </c>
      <c r="AN38" s="17" t="str">
        <f aca="false">IFERROR(VLOOKUP(A38,'10-ECA'!A:F,6,0),"")</f>
        <v/>
      </c>
      <c r="AO38" s="17" t="str">
        <f aca="false">IFERROR(VLOOKUP(A38,'11-BIE'!A:F,6,0),"")</f>
        <v/>
      </c>
      <c r="AP38" s="17" t="str">
        <f aca="false">IFERROR(VLOOKUP(A38,'12-BXL'!A:F,6,0),"")</f>
        <v/>
      </c>
      <c r="AQ38" s="17" t="n">
        <f aca="false">IFERROR(VLOOKUP(A38,'13-CER'!M:R,6,0),"")</f>
        <v>32.66</v>
      </c>
      <c r="AR38" s="17" t="str">
        <f aca="false">IFERROR(VLOOKUP(A38,'13-CER'!A:F,6,0),"")</f>
        <v/>
      </c>
      <c r="AS38" s="17" t="str">
        <f aca="false">IFERROR(VLOOKUP(A38,'14-OGY'!M:R,6,0),"")</f>
        <v/>
      </c>
      <c r="AT38" s="17" t="str">
        <f aca="false">IFERROR(VLOOKUP(A38,'14-OGY'!A:F,6,0),"")</f>
        <v/>
      </c>
      <c r="AU38" s="17" t="str">
        <f aca="false">IFERROR(VLOOKUP(A38,'15-BAI'!A:F,6,0),"")</f>
        <v/>
      </c>
      <c r="AV38" s="17" t="str">
        <f aca="false">IFERROR(VLOOKUP(A38,'16-HERB'!A:F,6,0),"")</f>
        <v/>
      </c>
      <c r="AW38" s="17" t="str">
        <f aca="false">IFERROR(VLOOKUP(A38,'17-LOM'!M:R,6,0),"")</f>
        <v/>
      </c>
      <c r="AX38" s="17" t="str">
        <f aca="false">IFERROR(VLOOKUP(A38,'17-LOM'!A:F,6,0),"")</f>
        <v/>
      </c>
      <c r="AY38" s="17"/>
      <c r="AZ38" s="17"/>
      <c r="BA38" s="17" t="str">
        <f aca="false">IFERROR(VLOOKUP(A38,'20-NIL'!A:F,6,0),"")</f>
        <v/>
      </c>
      <c r="BB38" s="17" t="str">
        <f aca="false">IFERROR(VLOOKUP(A38,'21-OET'!M:R,6,0),"")</f>
        <v/>
      </c>
      <c r="BC38" s="17" t="str">
        <f aca="false">IFERROR(VLOOKUP(A38,'21-OET'!A:F,6,0),"")</f>
        <v/>
      </c>
      <c r="BD38" s="17" t="str">
        <f aca="false">IFERROR(VLOOKUP(A38,'22-SAI'!M:R,6,0),"")</f>
        <v/>
      </c>
      <c r="BE38" s="17" t="str">
        <f aca="false">IFERROR(VLOOKUP(A38,'22-SAI'!A:F,6,0),"")</f>
        <v/>
      </c>
      <c r="BF38" s="17"/>
      <c r="BG38" s="17"/>
      <c r="BH38" s="17" t="str">
        <f aca="false">IFERROR(VLOOKUP(A38,'23-NIV12_5'!M:R,6,0),"")</f>
        <v/>
      </c>
      <c r="BI38" s="17" t="str">
        <f aca="false">IFERROR(VLOOKUP(A38,'23-NIV12_5'!A:F,6,0),"")</f>
        <v/>
      </c>
      <c r="BJ38" s="17" t="str">
        <f aca="false">IFERROR(VLOOKUP(A38,'23-NIV21'!A:F,6,0),"")</f>
        <v/>
      </c>
      <c r="BK38" s="17" t="str">
        <f aca="false">IFERROR(VLOOKUP(A38,'24-HOR'!M:R,6,0),"")</f>
        <v/>
      </c>
      <c r="BL38" s="17" t="str">
        <f aca="false">IFERROR(VLOOKUP(A38,'24-HOR'!A:F,6,0),"")</f>
        <v/>
      </c>
    </row>
    <row r="39" customFormat="false" ht="13.8" hidden="false" customHeight="false" outlineLevel="0" collapsed="false">
      <c r="A39" s="0" t="str">
        <f aca="false">UPPER(B39)&amp;UPPER(C39)</f>
        <v>DURITAJANIKA</v>
      </c>
      <c r="B39" s="13" t="s">
        <v>61</v>
      </c>
      <c r="C39" s="13" t="s">
        <v>128</v>
      </c>
      <c r="D39" s="13" t="str">
        <f aca="false">VLOOKUP(A39,Noms!A:H,8,0)</f>
        <v>Vétérans 2</v>
      </c>
      <c r="E39" s="0" t="n">
        <f aca="false">COUNTIF(I39:P39,"&gt;0")</f>
        <v>4</v>
      </c>
      <c r="F39" s="14" t="n">
        <f aca="false">SUM(I39:P39)</f>
        <v>106.91</v>
      </c>
      <c r="G39" s="14" t="n">
        <f aca="false">+F38-F39</f>
        <v>3.34</v>
      </c>
      <c r="H39" s="14" t="n">
        <f aca="false">IF(E39&gt;0,F39/E39,"")</f>
        <v>26.7275</v>
      </c>
      <c r="I39" s="15" t="n">
        <f aca="false">IFERROR(LARGE($R39:$CA39,1),"")</f>
        <v>63.5</v>
      </c>
      <c r="J39" s="16" t="n">
        <f aca="false">IFERROR(LARGE($R39:$CA39,2),"")</f>
        <v>31.61</v>
      </c>
      <c r="K39" s="16" t="n">
        <f aca="false">IFERROR(LARGE($R39:$CA39,3),"")</f>
        <v>10.8</v>
      </c>
      <c r="L39" s="16" t="n">
        <f aca="false">IFERROR(LARGE($R39:$CA39,4),"")</f>
        <v>1</v>
      </c>
      <c r="M39" s="16" t="str">
        <f aca="false">IFERROR(LARGE($R39:$CA39,5),"")</f>
        <v/>
      </c>
      <c r="N39" s="16" t="str">
        <f aca="false">IFERROR(LARGE($R39:$CA39,6),"")</f>
        <v/>
      </c>
      <c r="O39" s="16" t="str">
        <f aca="false">IFERROR(LARGE($R39:$CA39,7),"")</f>
        <v/>
      </c>
      <c r="P39" s="16" t="str">
        <f aca="false">IFERROR(LARGE($R39:$CA39,8),"")</f>
        <v/>
      </c>
      <c r="R39" s="17" t="n">
        <f aca="false">IFERROR(VLOOKUP(A39,Libre!A:D,4,0)," ")</f>
        <v>63.5</v>
      </c>
      <c r="S39" s="17" t="str">
        <f aca="false">IFERROR(VLOOKUP(A39,LibreBW!A:D,4,0)," ")</f>
        <v> </v>
      </c>
      <c r="T39" s="17" t="str">
        <f aca="false">IFERROR(VLOOKUP(A39,'01-NIV'!A:F,6,0),"")</f>
        <v/>
      </c>
      <c r="U39" s="17" t="str">
        <f aca="false">IFERROR(VLOOKUP(A39,'02-HUL'!A:F,6,0),"")</f>
        <v/>
      </c>
      <c r="V39" s="17" t="str">
        <f aca="false">IFERROR(VLOOKUP(A39,'03-LIL'!M:R,6,0),"")</f>
        <v/>
      </c>
      <c r="W39" s="17" t="str">
        <f aca="false">IFERROR(VLOOKUP(A39,'03-LIL'!A:F,6,0),"")</f>
        <v/>
      </c>
      <c r="X39" s="17" t="str">
        <f aca="false">IFERROR(VLOOKUP(A39,'04-CHA'!M:R,6,0),"")</f>
        <v/>
      </c>
      <c r="Y39" s="17" t="str">
        <f aca="false">IFERROR(VLOOKUP(A39,'04-CHA'!A:F,6,0),"")</f>
        <v/>
      </c>
      <c r="Z39" s="17" t="str">
        <f aca="false">IFERROR(VLOOKUP(A39,'05-WAT'!M:R,6,0),"")</f>
        <v/>
      </c>
      <c r="AA39" s="17" t="str">
        <f aca="false">IFERROR(VLOOKUP(A39,'05-WAT'!A:F,6,0),"")</f>
        <v/>
      </c>
      <c r="AB39" s="17" t="str">
        <f aca="false">IFERROR(VLOOKUP(A39,'05-DWO'!M:R,6,0),"")</f>
        <v/>
      </c>
      <c r="AC39" s="17" t="str">
        <f aca="false">IFERROR(VLOOKUP(A39,'05-DWO'!A:F,6,0),"")</f>
        <v/>
      </c>
      <c r="AD39" s="17" t="str">
        <f aca="false">IFERROR(VLOOKUP(A39,'06-VIE'!M:R,6,0),"")</f>
        <v/>
      </c>
      <c r="AE39" s="17" t="str">
        <f aca="false">IFERROR(VLOOKUP(A39,'06-VIE'!A:F,6,0),"")</f>
        <v/>
      </c>
      <c r="AF39" s="17" t="str">
        <f aca="false">IFERROR(VLOOKUP(A39,'07-MLL'!M:R,6,0),"")</f>
        <v/>
      </c>
      <c r="AG39" s="17" t="str">
        <f aca="false">IFERROR(VLOOKUP(A39,'07-MLL'!A:F,6,0),"")</f>
        <v/>
      </c>
      <c r="AH39" s="17" t="str">
        <f aca="false">IFERROR(VLOOKUP(A39,'08-ESS14-7'!M:R,6,0),"")</f>
        <v/>
      </c>
      <c r="AI39" s="17" t="str">
        <f aca="false">IFERROR(VLOOKUP(A39,'08-ESS14-7'!A:F,6,0),"")</f>
        <v/>
      </c>
      <c r="AJ39" s="17" t="str">
        <f aca="false">IFERROR(VLOOKUP(A39,'08-ESS21'!A:F,6,0),"")</f>
        <v/>
      </c>
      <c r="AK39" s="17" t="str">
        <f aca="false">IFERROR(VLOOKUP(A39,'09-WAU'!M:R,6,0),"")</f>
        <v/>
      </c>
      <c r="AL39" s="17" t="str">
        <f aca="false">IFERROR(VLOOKUP(A39,'09-WAU'!A:F,6,0),"")</f>
        <v/>
      </c>
      <c r="AM39" s="17" t="str">
        <f aca="false">IFERROR(VLOOKUP(A39,'10-ECA'!M:R,6,0),"")</f>
        <v/>
      </c>
      <c r="AN39" s="17" t="str">
        <f aca="false">IFERROR(VLOOKUP(A39,'10-ECA'!A:F,6,0),"")</f>
        <v/>
      </c>
      <c r="AO39" s="17" t="str">
        <f aca="false">IFERROR(VLOOKUP(A39,'11-BIE'!A:F,6,0),"")</f>
        <v/>
      </c>
      <c r="AP39" s="17" t="str">
        <f aca="false">IFERROR(VLOOKUP(A39,'12-BXL'!A:F,6,0),"")</f>
        <v/>
      </c>
      <c r="AQ39" s="17" t="str">
        <f aca="false">IFERROR(VLOOKUP(A39,'13-CER'!M:R,6,0),"")</f>
        <v/>
      </c>
      <c r="AR39" s="17" t="str">
        <f aca="false">IFERROR(VLOOKUP(A39,'13-CER'!A:F,6,0),"")</f>
        <v/>
      </c>
      <c r="AS39" s="17" t="str">
        <f aca="false">IFERROR(VLOOKUP(A39,'14-OGY'!M:R,6,0),"")</f>
        <v/>
      </c>
      <c r="AT39" s="17" t="str">
        <f aca="false">IFERROR(VLOOKUP(A39,'14-OGY'!A:F,6,0),"")</f>
        <v/>
      </c>
      <c r="AU39" s="17" t="str">
        <f aca="false">IFERROR(VLOOKUP(A39,'15-BAI'!A:F,6,0),"")</f>
        <v/>
      </c>
      <c r="AV39" s="17" t="str">
        <f aca="false">IFERROR(VLOOKUP(A39,'16-HERB'!A:F,6,0),"")</f>
        <v/>
      </c>
      <c r="AW39" s="17" t="str">
        <f aca="false">IFERROR(VLOOKUP(A39,'17-LOM'!M:R,6,0),"")</f>
        <v/>
      </c>
      <c r="AX39" s="17" t="str">
        <f aca="false">IFERROR(VLOOKUP(A39,'17-LOM'!A:F,6,0),"")</f>
        <v/>
      </c>
      <c r="AY39" s="17"/>
      <c r="AZ39" s="17"/>
      <c r="BA39" s="17" t="str">
        <f aca="false">IFERROR(VLOOKUP(A39,'20-NIL'!A:F,6,0),"")</f>
        <v/>
      </c>
      <c r="BB39" s="17" t="str">
        <f aca="false">IFERROR(VLOOKUP(A39,'21-OET'!M:R,6,0),"")</f>
        <v/>
      </c>
      <c r="BC39" s="17" t="str">
        <f aca="false">IFERROR(VLOOKUP(A39,'21-OET'!A:F,6,0),"")</f>
        <v/>
      </c>
      <c r="BD39" s="17" t="str">
        <f aca="false">IFERROR(VLOOKUP(A39,'22-SAI'!M:R,6,0),"")</f>
        <v/>
      </c>
      <c r="BE39" s="17" t="str">
        <f aca="false">IFERROR(VLOOKUP(A39,'22-SAI'!A:F,6,0),"")</f>
        <v/>
      </c>
      <c r="BF39" s="17" t="n">
        <v>1</v>
      </c>
      <c r="BG39" s="17"/>
      <c r="BH39" s="17" t="n">
        <f aca="false">IFERROR(VLOOKUP(A39,'23-NIV12_5'!M:R,6,0),"")</f>
        <v>31.61</v>
      </c>
      <c r="BI39" s="17" t="str">
        <f aca="false">IFERROR(VLOOKUP(A39,'23-NIV12_5'!A:F,6,0),"")</f>
        <v/>
      </c>
      <c r="BJ39" s="17" t="str">
        <f aca="false">IFERROR(VLOOKUP(A39,'23-NIV21'!A:F,6,0),"")</f>
        <v/>
      </c>
      <c r="BK39" s="17" t="n">
        <f aca="false">IFERROR(VLOOKUP(A39,'24-HOR'!M:R,6,0),"")</f>
        <v>10.8</v>
      </c>
      <c r="BL39" s="17" t="str">
        <f aca="false">IFERROR(VLOOKUP(A39,'24-HOR'!A:F,6,0),"")</f>
        <v/>
      </c>
    </row>
    <row r="40" customFormat="false" ht="13.8" hidden="false" customHeight="false" outlineLevel="0" collapsed="false">
      <c r="A40" s="0" t="str">
        <f aca="false">UPPER(B40)&amp;UPPER(C40)</f>
        <v>LANGHENDRIESDOMINIQUE L.</v>
      </c>
      <c r="B40" s="19" t="s">
        <v>129</v>
      </c>
      <c r="C40" s="19" t="s">
        <v>130</v>
      </c>
      <c r="D40" s="19" t="str">
        <f aca="false">VLOOKUP(A40,Noms!A:H,8,0)</f>
        <v>Aînées 2</v>
      </c>
      <c r="E40" s="0" t="n">
        <f aca="false">COUNTIF(I40:P40,"&gt;0")</f>
        <v>5</v>
      </c>
      <c r="F40" s="14" t="n">
        <f aca="false">SUM(I40:P40)</f>
        <v>101.68</v>
      </c>
      <c r="G40" s="14" t="n">
        <f aca="false">+F39-F40</f>
        <v>5.23</v>
      </c>
      <c r="H40" s="14" t="n">
        <f aca="false">IF(E40&gt;0,F40/E40,"")</f>
        <v>20.336</v>
      </c>
      <c r="I40" s="15" t="n">
        <f aca="false">IFERROR(LARGE($R40:$CA40,1),"")</f>
        <v>45.01</v>
      </c>
      <c r="J40" s="16" t="n">
        <f aca="false">IFERROR(LARGE($R40:$CA40,2),"")</f>
        <v>24.47</v>
      </c>
      <c r="K40" s="16" t="n">
        <f aca="false">IFERROR(LARGE($R40:$CA40,3),"")</f>
        <v>13.8</v>
      </c>
      <c r="L40" s="16" t="n">
        <f aca="false">IFERROR(LARGE($R40:$CA40,4),"")</f>
        <v>11.15</v>
      </c>
      <c r="M40" s="16" t="n">
        <f aca="false">IFERROR(LARGE($R40:$CA40,5),"")</f>
        <v>7.25</v>
      </c>
      <c r="N40" s="16" t="str">
        <f aca="false">IFERROR(LARGE($R40:$CA40,6),"")</f>
        <v/>
      </c>
      <c r="O40" s="16" t="str">
        <f aca="false">IFERROR(LARGE($R40:$CA40,7),"")</f>
        <v/>
      </c>
      <c r="P40" s="16" t="str">
        <f aca="false">IFERROR(LARGE($R40:$CA40,8),"")</f>
        <v/>
      </c>
      <c r="R40" s="17" t="n">
        <f aca="false">IFERROR(VLOOKUP(A40,Libre!A:D,4,0)," ")</f>
        <v>45.01</v>
      </c>
      <c r="S40" s="17" t="str">
        <f aca="false">IFERROR(VLOOKUP(A40,LibreBW!A:D,4,0)," ")</f>
        <v> </v>
      </c>
      <c r="T40" s="17" t="n">
        <f aca="false">IFERROR(VLOOKUP(A40,'01-NIV'!A:F,6,0),"")</f>
        <v>11.15</v>
      </c>
      <c r="U40" s="17" t="str">
        <f aca="false">IFERROR(VLOOKUP(A40,'02-HUL'!A:F,6,0),"")</f>
        <v/>
      </c>
      <c r="V40" s="17" t="str">
        <f aca="false">IFERROR(VLOOKUP(A40,'03-LIL'!M:R,6,0),"")</f>
        <v/>
      </c>
      <c r="W40" s="17" t="str">
        <f aca="false">IFERROR(VLOOKUP(A40,'03-LIL'!A:F,6,0),"")</f>
        <v/>
      </c>
      <c r="X40" s="17" t="str">
        <f aca="false">IFERROR(VLOOKUP(A40,'04-CHA'!M:R,6,0),"")</f>
        <v/>
      </c>
      <c r="Y40" s="17" t="str">
        <f aca="false">IFERROR(VLOOKUP(A40,'04-CHA'!A:F,6,0),"")</f>
        <v/>
      </c>
      <c r="Z40" s="17" t="str">
        <f aca="false">IFERROR(VLOOKUP(A40,'05-WAT'!M:R,6,0),"")</f>
        <v/>
      </c>
      <c r="AA40" s="17" t="str">
        <f aca="false">IFERROR(VLOOKUP(A40,'05-WAT'!A:F,6,0),"")</f>
        <v/>
      </c>
      <c r="AB40" s="17" t="str">
        <f aca="false">IFERROR(VLOOKUP(A40,'05-DWO'!M:R,6,0),"")</f>
        <v/>
      </c>
      <c r="AC40" s="17" t="str">
        <f aca="false">IFERROR(VLOOKUP(A40,'05-DWO'!A:F,6,0),"")</f>
        <v/>
      </c>
      <c r="AD40" s="17" t="str">
        <f aca="false">IFERROR(VLOOKUP(A40,'06-VIE'!M:R,6,0),"")</f>
        <v/>
      </c>
      <c r="AE40" s="17" t="str">
        <f aca="false">IFERROR(VLOOKUP(A40,'06-VIE'!A:F,6,0),"")</f>
        <v/>
      </c>
      <c r="AF40" s="17" t="str">
        <f aca="false">IFERROR(VLOOKUP(A40,'07-MLL'!M:R,6,0),"")</f>
        <v/>
      </c>
      <c r="AG40" s="17" t="n">
        <f aca="false">IFERROR(VLOOKUP(A40,'07-MLL'!A:F,6,0),"")</f>
        <v>7.25</v>
      </c>
      <c r="AH40" s="17" t="n">
        <f aca="false">IFERROR(VLOOKUP(A40,'08-ESS14-7'!M:R,6,0),"")</f>
        <v>24.47</v>
      </c>
      <c r="AI40" s="17" t="str">
        <f aca="false">IFERROR(VLOOKUP(A40,'08-ESS14-7'!A:F,6,0),"")</f>
        <v/>
      </c>
      <c r="AJ40" s="17" t="str">
        <f aca="false">IFERROR(VLOOKUP(A40,'08-ESS21'!A:F,6,0),"")</f>
        <v/>
      </c>
      <c r="AK40" s="17" t="str">
        <f aca="false">IFERROR(VLOOKUP(A40,'09-WAU'!M:R,6,0),"")</f>
        <v/>
      </c>
      <c r="AL40" s="17" t="n">
        <f aca="false">IFERROR(VLOOKUP(A40,'09-WAU'!A:F,6,0),"")</f>
        <v>13.8</v>
      </c>
      <c r="AM40" s="17" t="str">
        <f aca="false">IFERROR(VLOOKUP(A40,'10-ECA'!M:R,6,0),"")</f>
        <v/>
      </c>
      <c r="AN40" s="17" t="str">
        <f aca="false">IFERROR(VLOOKUP(A40,'10-ECA'!A:F,6,0),"")</f>
        <v/>
      </c>
      <c r="AO40" s="17" t="str">
        <f aca="false">IFERROR(VLOOKUP(A40,'11-BIE'!A:F,6,0),"")</f>
        <v/>
      </c>
      <c r="AP40" s="17" t="str">
        <f aca="false">IFERROR(VLOOKUP(A40,'12-BXL'!A:F,6,0),"")</f>
        <v/>
      </c>
      <c r="AQ40" s="17" t="str">
        <f aca="false">IFERROR(VLOOKUP(A40,'13-CER'!M:R,6,0),"")</f>
        <v/>
      </c>
      <c r="AR40" s="17" t="str">
        <f aca="false">IFERROR(VLOOKUP(A40,'13-CER'!A:F,6,0),"")</f>
        <v/>
      </c>
      <c r="AS40" s="17" t="str">
        <f aca="false">IFERROR(VLOOKUP(A40,'14-OGY'!M:R,6,0),"")</f>
        <v/>
      </c>
      <c r="AT40" s="17" t="str">
        <f aca="false">IFERROR(VLOOKUP(A40,'14-OGY'!A:F,6,0),"")</f>
        <v/>
      </c>
      <c r="AU40" s="17" t="str">
        <f aca="false">IFERROR(VLOOKUP(A40,'15-BAI'!A:F,6,0),"")</f>
        <v/>
      </c>
      <c r="AV40" s="17" t="str">
        <f aca="false">IFERROR(VLOOKUP(A40,'16-HERB'!A:F,6,0),"")</f>
        <v/>
      </c>
      <c r="AW40" s="17" t="str">
        <f aca="false">IFERROR(VLOOKUP(A40,'17-LOM'!M:R,6,0),"")</f>
        <v/>
      </c>
      <c r="AX40" s="17" t="str">
        <f aca="false">IFERROR(VLOOKUP(A40,'17-LOM'!A:F,6,0),"")</f>
        <v/>
      </c>
      <c r="AY40" s="17"/>
      <c r="AZ40" s="17"/>
      <c r="BA40" s="17" t="str">
        <f aca="false">IFERROR(VLOOKUP(A40,'20-NIL'!A:F,6,0),"")</f>
        <v/>
      </c>
      <c r="BB40" s="17" t="str">
        <f aca="false">IFERROR(VLOOKUP(A40,'21-OET'!M:R,6,0),"")</f>
        <v/>
      </c>
      <c r="BC40" s="17" t="str">
        <f aca="false">IFERROR(VLOOKUP(A40,'21-OET'!A:F,6,0),"")</f>
        <v/>
      </c>
      <c r="BD40" s="17" t="str">
        <f aca="false">IFERROR(VLOOKUP(A40,'22-SAI'!M:R,6,0),"")</f>
        <v/>
      </c>
      <c r="BE40" s="17" t="str">
        <f aca="false">IFERROR(VLOOKUP(A40,'22-SAI'!A:F,6,0),"")</f>
        <v/>
      </c>
      <c r="BF40" s="17"/>
      <c r="BG40" s="17"/>
      <c r="BH40" s="17" t="str">
        <f aca="false">IFERROR(VLOOKUP(A40,'23-NIV12_5'!M:R,6,0),"")</f>
        <v/>
      </c>
      <c r="BI40" s="17" t="str">
        <f aca="false">IFERROR(VLOOKUP(A40,'23-NIV12_5'!A:F,6,0),"")</f>
        <v/>
      </c>
      <c r="BJ40" s="17" t="str">
        <f aca="false">IFERROR(VLOOKUP(A40,'23-NIV21'!A:F,6,0),"")</f>
        <v/>
      </c>
      <c r="BK40" s="17" t="str">
        <f aca="false">IFERROR(VLOOKUP(A40,'24-HOR'!M:R,6,0),"")</f>
        <v/>
      </c>
      <c r="BL40" s="17" t="str">
        <f aca="false">IFERROR(VLOOKUP(A40,'24-HOR'!A:F,6,0),"")</f>
        <v/>
      </c>
    </row>
    <row r="41" customFormat="false" ht="13.8" hidden="false" customHeight="false" outlineLevel="0" collapsed="false">
      <c r="A41" s="0" t="str">
        <f aca="false">UPPER(B41)&amp;UPPER(C41)</f>
        <v>QUIEVREUXEDDY</v>
      </c>
      <c r="B41" s="13" t="s">
        <v>131</v>
      </c>
      <c r="C41" s="13" t="s">
        <v>132</v>
      </c>
      <c r="D41" s="13" t="str">
        <f aca="false">VLOOKUP(A41,Noms!A:H,8,0)</f>
        <v>Vétérans 2</v>
      </c>
      <c r="E41" s="0" t="n">
        <f aca="false">COUNTIF(I41:P41,"&gt;0")</f>
        <v>4</v>
      </c>
      <c r="F41" s="14" t="n">
        <f aca="false">SUM(I41:P41)</f>
        <v>95.79</v>
      </c>
      <c r="G41" s="14" t="n">
        <f aca="false">+F40-F41</f>
        <v>5.88999999999999</v>
      </c>
      <c r="H41" s="14" t="n">
        <f aca="false">IF(E41&gt;0,F41/E41,"")</f>
        <v>23.9475</v>
      </c>
      <c r="I41" s="15" t="n">
        <f aca="false">IFERROR(LARGE($R41:$CA41,1),"")</f>
        <v>48.95</v>
      </c>
      <c r="J41" s="16" t="n">
        <f aca="false">IFERROR(LARGE($R41:$CA41,2),"")</f>
        <v>44.84</v>
      </c>
      <c r="K41" s="16" t="n">
        <f aca="false">IFERROR(LARGE($R41:$CA41,3),"")</f>
        <v>1</v>
      </c>
      <c r="L41" s="16" t="n">
        <f aca="false">IFERROR(LARGE($R41:$CA41,4),"")</f>
        <v>1</v>
      </c>
      <c r="M41" s="16" t="n">
        <f aca="false">IFERROR(LARGE($R41:$CA41,5),"")</f>
        <v>0</v>
      </c>
      <c r="N41" s="16" t="str">
        <f aca="false">IFERROR(LARGE($R41:$CA41,6),"")</f>
        <v/>
      </c>
      <c r="O41" s="16" t="str">
        <f aca="false">IFERROR(LARGE($R41:$CA41,7),"")</f>
        <v/>
      </c>
      <c r="P41" s="16" t="str">
        <f aca="false">IFERROR(LARGE($R41:$CA41,8),"")</f>
        <v/>
      </c>
      <c r="R41" s="17" t="str">
        <f aca="false">IFERROR(VLOOKUP(A41,Libre!A:D,4,0)," ")</f>
        <v> </v>
      </c>
      <c r="S41" s="17" t="str">
        <f aca="false">IFERROR(VLOOKUP(A41,LibreBW!A:D,4,0)," ")</f>
        <v> </v>
      </c>
      <c r="T41" s="17" t="n">
        <f aca="false">IFERROR(VLOOKUP(A41,'01-NIV'!A:F,6,0),"")</f>
        <v>0</v>
      </c>
      <c r="U41" s="17" t="n">
        <f aca="false">IFERROR(VLOOKUP(A41,'02-HUL'!A:F,6,0),"")</f>
        <v>1</v>
      </c>
      <c r="V41" s="17" t="str">
        <f aca="false">IFERROR(VLOOKUP(A41,'03-LIL'!M:R,6,0),"")</f>
        <v/>
      </c>
      <c r="W41" s="17" t="n">
        <f aca="false">IFERROR(VLOOKUP(A41,'03-LIL'!A:F,6,0),"")</f>
        <v>1</v>
      </c>
      <c r="X41" s="17" t="str">
        <f aca="false">IFERROR(VLOOKUP(A41,'04-CHA'!M:R,6,0),"")</f>
        <v/>
      </c>
      <c r="Y41" s="17" t="str">
        <f aca="false">IFERROR(VLOOKUP(A41,'04-CHA'!A:F,6,0),"")</f>
        <v/>
      </c>
      <c r="Z41" s="17" t="str">
        <f aca="false">IFERROR(VLOOKUP(A41,'05-WAT'!M:R,6,0),"")</f>
        <v/>
      </c>
      <c r="AA41" s="17" t="str">
        <f aca="false">IFERROR(VLOOKUP(A41,'05-WAT'!A:F,6,0),"")</f>
        <v/>
      </c>
      <c r="AB41" s="17" t="str">
        <f aca="false">IFERROR(VLOOKUP(A41,'05-DWO'!M:R,6,0),"")</f>
        <v/>
      </c>
      <c r="AC41" s="17" t="str">
        <f aca="false">IFERROR(VLOOKUP(A41,'05-DWO'!A:F,6,0),"")</f>
        <v/>
      </c>
      <c r="AD41" s="17" t="str">
        <f aca="false">IFERROR(VLOOKUP(A41,'06-VIE'!M:R,6,0),"")</f>
        <v/>
      </c>
      <c r="AE41" s="17" t="str">
        <f aca="false">IFERROR(VLOOKUP(A41,'06-VIE'!A:F,6,0),"")</f>
        <v/>
      </c>
      <c r="AF41" s="17" t="str">
        <f aca="false">IFERROR(VLOOKUP(A41,'07-MLL'!M:R,6,0),"")</f>
        <v/>
      </c>
      <c r="AG41" s="17" t="str">
        <f aca="false">IFERROR(VLOOKUP(A41,'07-MLL'!A:F,6,0),"")</f>
        <v/>
      </c>
      <c r="AH41" s="17" t="str">
        <f aca="false">IFERROR(VLOOKUP(A41,'08-ESS14-7'!M:R,6,0),"")</f>
        <v/>
      </c>
      <c r="AI41" s="17" t="str">
        <f aca="false">IFERROR(VLOOKUP(A41,'08-ESS14-7'!A:F,6,0),"")</f>
        <v/>
      </c>
      <c r="AJ41" s="17" t="str">
        <f aca="false">IFERROR(VLOOKUP(A41,'08-ESS21'!A:F,6,0),"")</f>
        <v/>
      </c>
      <c r="AK41" s="17" t="str">
        <f aca="false">IFERROR(VLOOKUP(A41,'09-WAU'!M:R,6,0),"")</f>
        <v/>
      </c>
      <c r="AL41" s="17" t="n">
        <f aca="false">IFERROR(VLOOKUP(A41,'09-WAU'!A:F,6,0),"")</f>
        <v>44.84</v>
      </c>
      <c r="AM41" s="17" t="str">
        <f aca="false">IFERROR(VLOOKUP(A41,'10-ECA'!M:R,6,0),"")</f>
        <v/>
      </c>
      <c r="AN41" s="17" t="n">
        <f aca="false">IFERROR(VLOOKUP(A41,'10-ECA'!A:F,6,0),"")</f>
        <v>48.95</v>
      </c>
      <c r="AO41" s="17" t="str">
        <f aca="false">IFERROR(VLOOKUP(A41,'11-BIE'!A:F,6,0),"")</f>
        <v/>
      </c>
      <c r="AP41" s="17" t="str">
        <f aca="false">IFERROR(VLOOKUP(A41,'12-BXL'!A:F,6,0),"")</f>
        <v/>
      </c>
      <c r="AQ41" s="17" t="str">
        <f aca="false">IFERROR(VLOOKUP(A41,'13-CER'!M:R,6,0),"")</f>
        <v/>
      </c>
      <c r="AR41" s="17" t="str">
        <f aca="false">IFERROR(VLOOKUP(A41,'13-CER'!A:F,6,0),"")</f>
        <v/>
      </c>
      <c r="AS41" s="17" t="str">
        <f aca="false">IFERROR(VLOOKUP(A41,'14-OGY'!M:R,6,0),"")</f>
        <v/>
      </c>
      <c r="AT41" s="17" t="str">
        <f aca="false">IFERROR(VLOOKUP(A41,'14-OGY'!A:F,6,0),"")</f>
        <v/>
      </c>
      <c r="AU41" s="17" t="str">
        <f aca="false">IFERROR(VLOOKUP(A41,'15-BAI'!A:F,6,0),"")</f>
        <v/>
      </c>
      <c r="AV41" s="17" t="str">
        <f aca="false">IFERROR(VLOOKUP(A41,'16-HERB'!A:F,6,0),"")</f>
        <v/>
      </c>
      <c r="AW41" s="17" t="str">
        <f aca="false">IFERROR(VLOOKUP(A41,'17-LOM'!M:R,6,0),"")</f>
        <v/>
      </c>
      <c r="AX41" s="17" t="str">
        <f aca="false">IFERROR(VLOOKUP(A41,'17-LOM'!A:F,6,0),"")</f>
        <v/>
      </c>
      <c r="AY41" s="17"/>
      <c r="AZ41" s="17"/>
      <c r="BA41" s="17" t="str">
        <f aca="false">IFERROR(VLOOKUP(A41,'20-NIL'!A:F,6,0),"")</f>
        <v/>
      </c>
      <c r="BB41" s="17" t="str">
        <f aca="false">IFERROR(VLOOKUP(A41,'21-OET'!M:R,6,0),"")</f>
        <v/>
      </c>
      <c r="BC41" s="17" t="str">
        <f aca="false">IFERROR(VLOOKUP(A41,'21-OET'!A:F,6,0),"")</f>
        <v/>
      </c>
      <c r="BD41" s="17" t="str">
        <f aca="false">IFERROR(VLOOKUP(A41,'22-SAI'!M:R,6,0),"")</f>
        <v/>
      </c>
      <c r="BE41" s="17" t="str">
        <f aca="false">IFERROR(VLOOKUP(A41,'22-SAI'!A:F,6,0),"")</f>
        <v/>
      </c>
      <c r="BF41" s="17"/>
      <c r="BG41" s="17"/>
      <c r="BH41" s="17" t="str">
        <f aca="false">IFERROR(VLOOKUP(A41,'23-NIV12_5'!M:R,6,0),"")</f>
        <v/>
      </c>
      <c r="BI41" s="17" t="str">
        <f aca="false">IFERROR(VLOOKUP(A41,'23-NIV12_5'!A:F,6,0),"")</f>
        <v/>
      </c>
      <c r="BJ41" s="17" t="str">
        <f aca="false">IFERROR(VLOOKUP(A41,'23-NIV21'!A:F,6,0),"")</f>
        <v/>
      </c>
      <c r="BK41" s="17" t="str">
        <f aca="false">IFERROR(VLOOKUP(A41,'24-HOR'!M:R,6,0),"")</f>
        <v/>
      </c>
      <c r="BL41" s="17" t="str">
        <f aca="false">IFERROR(VLOOKUP(A41,'24-HOR'!A:F,6,0),"")</f>
        <v/>
      </c>
    </row>
    <row r="42" customFormat="false" ht="13.8" hidden="false" customHeight="false" outlineLevel="0" collapsed="false">
      <c r="A42" s="0" t="str">
        <f aca="false">UPPER(B42)&amp;UPPER(C42)</f>
        <v>DANNEAUCLÉMENTINE</v>
      </c>
      <c r="B42" s="19" t="s">
        <v>133</v>
      </c>
      <c r="C42" s="19" t="s">
        <v>134</v>
      </c>
      <c r="D42" s="19" t="str">
        <f aca="false">VLOOKUP(A42,Noms!A:H,8,0)</f>
        <v>Jeunes D.</v>
      </c>
      <c r="E42" s="0" t="n">
        <f aca="false">COUNTIF(I42:P42,"&gt;0")</f>
        <v>4</v>
      </c>
      <c r="F42" s="14" t="n">
        <f aca="false">SUM(I42:P42)</f>
        <v>90.64</v>
      </c>
      <c r="G42" s="14" t="n">
        <f aca="false">+F41-F42</f>
        <v>5.15000000000001</v>
      </c>
      <c r="H42" s="14" t="n">
        <f aca="false">IF(E42&gt;0,F42/E42,"")</f>
        <v>22.66</v>
      </c>
      <c r="I42" s="15" t="n">
        <f aca="false">IFERROR(LARGE($R42:$CA42,1),"")</f>
        <v>28.8</v>
      </c>
      <c r="J42" s="16" t="n">
        <f aca="false">IFERROR(LARGE($R42:$CA42,2),"")</f>
        <v>24.58</v>
      </c>
      <c r="K42" s="16" t="n">
        <f aca="false">IFERROR(LARGE($R42:$CA42,3),"")</f>
        <v>21.46</v>
      </c>
      <c r="L42" s="16" t="n">
        <f aca="false">IFERROR(LARGE($R42:$CA42,4),"")</f>
        <v>15.8</v>
      </c>
      <c r="M42" s="16" t="str">
        <f aca="false">IFERROR(LARGE($R42:$CA42,5),"")</f>
        <v/>
      </c>
      <c r="N42" s="16" t="str">
        <f aca="false">IFERROR(LARGE($R42:$CA42,6),"")</f>
        <v/>
      </c>
      <c r="O42" s="16" t="str">
        <f aca="false">IFERROR(LARGE($R42:$CA42,7),"")</f>
        <v/>
      </c>
      <c r="P42" s="16" t="str">
        <f aca="false">IFERROR(LARGE($R42:$CA42,8),"")</f>
        <v/>
      </c>
      <c r="R42" s="17" t="n">
        <f aca="false">IFERROR(VLOOKUP(A42,Libre!A:D,4,0)," ")</f>
        <v>28.8</v>
      </c>
      <c r="S42" s="17" t="str">
        <f aca="false">IFERROR(VLOOKUP(A42,LibreBW!A:D,4,0)," ")</f>
        <v> </v>
      </c>
      <c r="T42" s="17" t="str">
        <f aca="false">IFERROR(VLOOKUP(A42,'01-NIV'!A:F,6,0),"")</f>
        <v/>
      </c>
      <c r="U42" s="17" t="str">
        <f aca="false">IFERROR(VLOOKUP(A42,'02-HUL'!A:F,6,0),"")</f>
        <v/>
      </c>
      <c r="V42" s="17" t="str">
        <f aca="false">IFERROR(VLOOKUP(A42,'03-LIL'!M:R,6,0),"")</f>
        <v/>
      </c>
      <c r="W42" s="17" t="str">
        <f aca="false">IFERROR(VLOOKUP(A42,'03-LIL'!A:F,6,0),"")</f>
        <v/>
      </c>
      <c r="X42" s="17" t="str">
        <f aca="false">IFERROR(VLOOKUP(A42,'04-CHA'!M:R,6,0),"")</f>
        <v/>
      </c>
      <c r="Y42" s="17" t="str">
        <f aca="false">IFERROR(VLOOKUP(A42,'04-CHA'!A:F,6,0),"")</f>
        <v/>
      </c>
      <c r="Z42" s="17" t="str">
        <f aca="false">IFERROR(VLOOKUP(A42,'05-WAT'!M:R,6,0),"")</f>
        <v/>
      </c>
      <c r="AA42" s="17" t="str">
        <f aca="false">IFERROR(VLOOKUP(A42,'05-WAT'!A:F,6,0),"")</f>
        <v/>
      </c>
      <c r="AB42" s="17" t="str">
        <f aca="false">IFERROR(VLOOKUP(A42,'05-DWO'!M:R,6,0),"")</f>
        <v/>
      </c>
      <c r="AC42" s="17" t="str">
        <f aca="false">IFERROR(VLOOKUP(A42,'05-DWO'!A:F,6,0),"")</f>
        <v/>
      </c>
      <c r="AD42" s="17" t="str">
        <f aca="false">IFERROR(VLOOKUP(A42,'06-VIE'!M:R,6,0),"")</f>
        <v/>
      </c>
      <c r="AE42" s="17" t="str">
        <f aca="false">IFERROR(VLOOKUP(A42,'06-VIE'!A:F,6,0),"")</f>
        <v/>
      </c>
      <c r="AF42" s="17" t="str">
        <f aca="false">IFERROR(VLOOKUP(A42,'07-MLL'!M:R,6,0),"")</f>
        <v/>
      </c>
      <c r="AG42" s="17" t="str">
        <f aca="false">IFERROR(VLOOKUP(A42,'07-MLL'!A:F,6,0),"")</f>
        <v/>
      </c>
      <c r="AH42" s="17" t="str">
        <f aca="false">IFERROR(VLOOKUP(A42,'08-ESS14-7'!M:R,6,0),"")</f>
        <v/>
      </c>
      <c r="AI42" s="17" t="str">
        <f aca="false">IFERROR(VLOOKUP(A42,'08-ESS14-7'!A:F,6,0),"")</f>
        <v/>
      </c>
      <c r="AJ42" s="17" t="str">
        <f aca="false">IFERROR(VLOOKUP(A42,'08-ESS21'!A:F,6,0),"")</f>
        <v/>
      </c>
      <c r="AK42" s="17" t="str">
        <f aca="false">IFERROR(VLOOKUP(A42,'09-WAU'!M:R,6,0),"")</f>
        <v/>
      </c>
      <c r="AL42" s="17" t="str">
        <f aca="false">IFERROR(VLOOKUP(A42,'09-WAU'!A:F,6,0),"")</f>
        <v/>
      </c>
      <c r="AM42" s="17" t="str">
        <f aca="false">IFERROR(VLOOKUP(A42,'10-ECA'!M:R,6,0),"")</f>
        <v/>
      </c>
      <c r="AN42" s="17" t="str">
        <f aca="false">IFERROR(VLOOKUP(A42,'10-ECA'!A:F,6,0),"")</f>
        <v/>
      </c>
      <c r="AO42" s="17" t="str">
        <f aca="false">IFERROR(VLOOKUP(A42,'11-BIE'!A:F,6,0),"")</f>
        <v/>
      </c>
      <c r="AP42" s="17" t="str">
        <f aca="false">IFERROR(VLOOKUP(A42,'12-BXL'!A:F,6,0),"")</f>
        <v/>
      </c>
      <c r="AQ42" s="17" t="str">
        <f aca="false">IFERROR(VLOOKUP(A42,'13-CER'!M:R,6,0),"")</f>
        <v/>
      </c>
      <c r="AR42" s="17" t="str">
        <f aca="false">IFERROR(VLOOKUP(A42,'13-CER'!A:F,6,0),"")</f>
        <v/>
      </c>
      <c r="AS42" s="17" t="str">
        <f aca="false">IFERROR(VLOOKUP(A42,'14-OGY'!M:R,6,0),"")</f>
        <v/>
      </c>
      <c r="AT42" s="17" t="str">
        <f aca="false">IFERROR(VLOOKUP(A42,'14-OGY'!A:F,6,0),"")</f>
        <v/>
      </c>
      <c r="AU42" s="17" t="str">
        <f aca="false">IFERROR(VLOOKUP(A42,'15-BAI'!A:F,6,0),"")</f>
        <v/>
      </c>
      <c r="AV42" s="17" t="str">
        <f aca="false">IFERROR(VLOOKUP(A42,'16-HERB'!A:F,6,0),"")</f>
        <v/>
      </c>
      <c r="AW42" s="17" t="n">
        <f aca="false">IFERROR(VLOOKUP(A42,'17-LOM'!M:R,6,0),"")</f>
        <v>21.46</v>
      </c>
      <c r="AX42" s="17" t="str">
        <f aca="false">IFERROR(VLOOKUP(A42,'17-LOM'!A:F,6,0),"")</f>
        <v/>
      </c>
      <c r="AY42" s="17"/>
      <c r="AZ42" s="17"/>
      <c r="BA42" s="17" t="str">
        <f aca="false">IFERROR(VLOOKUP(A42,'20-NIL'!A:F,6,0),"")</f>
        <v/>
      </c>
      <c r="BB42" s="17" t="str">
        <f aca="false">IFERROR(VLOOKUP(A42,'21-OET'!M:R,6,0),"")</f>
        <v/>
      </c>
      <c r="BC42" s="17" t="str">
        <f aca="false">IFERROR(VLOOKUP(A42,'21-OET'!A:F,6,0),"")</f>
        <v/>
      </c>
      <c r="BD42" s="17" t="n">
        <f aca="false">IFERROR(VLOOKUP(A42,'22-SAI'!M:R,6,0),"")</f>
        <v>24.58</v>
      </c>
      <c r="BE42" s="17" t="str">
        <f aca="false">IFERROR(VLOOKUP(A42,'22-SAI'!A:F,6,0),"")</f>
        <v/>
      </c>
      <c r="BF42" s="17"/>
      <c r="BG42" s="17"/>
      <c r="BH42" s="17" t="str">
        <f aca="false">IFERROR(VLOOKUP(A42,'23-NIV12_5'!M:R,6,0),"")</f>
        <v/>
      </c>
      <c r="BI42" s="17" t="str">
        <f aca="false">IFERROR(VLOOKUP(A42,'23-NIV12_5'!A:F,6,0),"")</f>
        <v/>
      </c>
      <c r="BJ42" s="17" t="str">
        <f aca="false">IFERROR(VLOOKUP(A42,'23-NIV21'!A:F,6,0),"")</f>
        <v/>
      </c>
      <c r="BK42" s="17" t="n">
        <f aca="false">IFERROR(VLOOKUP(A42,'24-HOR'!M:R,6,0),"")</f>
        <v>15.8</v>
      </c>
      <c r="BL42" s="17" t="str">
        <f aca="false">IFERROR(VLOOKUP(A42,'24-HOR'!A:F,6,0),"")</f>
        <v/>
      </c>
    </row>
    <row r="43" customFormat="false" ht="13.8" hidden="false" customHeight="false" outlineLevel="0" collapsed="false">
      <c r="A43" s="0" t="str">
        <f aca="false">UPPER(B43)&amp;UPPER(C43)</f>
        <v>IMPENSVIRGINIE I.</v>
      </c>
      <c r="B43" s="19" t="s">
        <v>135</v>
      </c>
      <c r="C43" s="19" t="s">
        <v>136</v>
      </c>
      <c r="D43" s="19" t="str">
        <f aca="false">VLOOKUP(A43,Noms!A:H,8,0)</f>
        <v>Dames 2</v>
      </c>
      <c r="E43" s="0" t="n">
        <f aca="false">COUNTIF(I43:P43,"&gt;0")</f>
        <v>2</v>
      </c>
      <c r="F43" s="14" t="n">
        <f aca="false">SUM(I43:P43)</f>
        <v>89.02</v>
      </c>
      <c r="G43" s="14" t="n">
        <f aca="false">+F42-F43</f>
        <v>1.62</v>
      </c>
      <c r="H43" s="14" t="n">
        <f aca="false">IF(E43&gt;0,F43/E43,"")</f>
        <v>44.51</v>
      </c>
      <c r="I43" s="15" t="n">
        <f aca="false">IFERROR(LARGE($R43:$CA43,1),"")</f>
        <v>52.54</v>
      </c>
      <c r="J43" s="16" t="n">
        <f aca="false">IFERROR(LARGE($R43:$CA43,2),"")</f>
        <v>36.48</v>
      </c>
      <c r="K43" s="16" t="str">
        <f aca="false">IFERROR(LARGE($R43:$CA43,3),"")</f>
        <v/>
      </c>
      <c r="L43" s="16" t="str">
        <f aca="false">IFERROR(LARGE($R43:$CA43,4),"")</f>
        <v/>
      </c>
      <c r="M43" s="16" t="str">
        <f aca="false">IFERROR(LARGE($R43:$CA43,5),"")</f>
        <v/>
      </c>
      <c r="N43" s="16" t="str">
        <f aca="false">IFERROR(LARGE($R43:$CA43,6),"")</f>
        <v/>
      </c>
      <c r="O43" s="16" t="str">
        <f aca="false">IFERROR(LARGE($R43:$CA43,7),"")</f>
        <v/>
      </c>
      <c r="P43" s="16" t="str">
        <f aca="false">IFERROR(LARGE($R43:$CA43,8),"")</f>
        <v/>
      </c>
      <c r="R43" s="17" t="str">
        <f aca="false">IFERROR(VLOOKUP(A43,Libre!A:D,4,0)," ")</f>
        <v> </v>
      </c>
      <c r="S43" s="17" t="str">
        <f aca="false">IFERROR(VLOOKUP(A43,LibreBW!A:D,4,0)," ")</f>
        <v> </v>
      </c>
      <c r="T43" s="17" t="str">
        <f aca="false">IFERROR(VLOOKUP(A43,'01-NIV'!A:F,6,0),"")</f>
        <v/>
      </c>
      <c r="U43" s="17" t="str">
        <f aca="false">IFERROR(VLOOKUP(A43,'02-HUL'!A:F,6,0),"")</f>
        <v/>
      </c>
      <c r="V43" s="17" t="str">
        <f aca="false">IFERROR(VLOOKUP(A43,'03-LIL'!M:R,6,0),"")</f>
        <v/>
      </c>
      <c r="W43" s="17" t="str">
        <f aca="false">IFERROR(VLOOKUP(A43,'03-LIL'!A:F,6,0),"")</f>
        <v/>
      </c>
      <c r="X43" s="17" t="str">
        <f aca="false">IFERROR(VLOOKUP(A43,'04-CHA'!M:R,6,0),"")</f>
        <v/>
      </c>
      <c r="Y43" s="17" t="str">
        <f aca="false">IFERROR(VLOOKUP(A43,'04-CHA'!A:F,6,0),"")</f>
        <v/>
      </c>
      <c r="Z43" s="17" t="str">
        <f aca="false">IFERROR(VLOOKUP(A43,'05-WAT'!M:R,6,0),"")</f>
        <v/>
      </c>
      <c r="AA43" s="17" t="str">
        <f aca="false">IFERROR(VLOOKUP(A43,'05-WAT'!A:F,6,0),"")</f>
        <v/>
      </c>
      <c r="AB43" s="17" t="str">
        <f aca="false">IFERROR(VLOOKUP(A43,'05-DWO'!M:R,6,0),"")</f>
        <v/>
      </c>
      <c r="AC43" s="17" t="str">
        <f aca="false">IFERROR(VLOOKUP(A43,'05-DWO'!A:F,6,0),"")</f>
        <v/>
      </c>
      <c r="AD43" s="17" t="str">
        <f aca="false">IFERROR(VLOOKUP(A43,'06-VIE'!M:R,6,0),"")</f>
        <v/>
      </c>
      <c r="AE43" s="17" t="str">
        <f aca="false">IFERROR(VLOOKUP(A43,'06-VIE'!A:F,6,0),"")</f>
        <v/>
      </c>
      <c r="AF43" s="17" t="str">
        <f aca="false">IFERROR(VLOOKUP(A43,'07-MLL'!M:R,6,0),"")</f>
        <v/>
      </c>
      <c r="AG43" s="17" t="str">
        <f aca="false">IFERROR(VLOOKUP(A43,'07-MLL'!A:F,6,0),"")</f>
        <v/>
      </c>
      <c r="AH43" s="17" t="str">
        <f aca="false">IFERROR(VLOOKUP(A43,'08-ESS14-7'!M:R,6,0),"")</f>
        <v/>
      </c>
      <c r="AI43" s="17" t="str">
        <f aca="false">IFERROR(VLOOKUP(A43,'08-ESS14-7'!A:F,6,0),"")</f>
        <v/>
      </c>
      <c r="AJ43" s="17" t="str">
        <f aca="false">IFERROR(VLOOKUP(A43,'08-ESS21'!A:F,6,0),"")</f>
        <v/>
      </c>
      <c r="AK43" s="17" t="str">
        <f aca="false">IFERROR(VLOOKUP(A43,'09-WAU'!M:R,6,0),"")</f>
        <v/>
      </c>
      <c r="AL43" s="17" t="str">
        <f aca="false">IFERROR(VLOOKUP(A43,'09-WAU'!A:F,6,0),"")</f>
        <v/>
      </c>
      <c r="AM43" s="17" t="str">
        <f aca="false">IFERROR(VLOOKUP(A43,'10-ECA'!M:R,6,0),"")</f>
        <v/>
      </c>
      <c r="AN43" s="17" t="str">
        <f aca="false">IFERROR(VLOOKUP(A43,'10-ECA'!A:F,6,0),"")</f>
        <v/>
      </c>
      <c r="AO43" s="17" t="str">
        <f aca="false">IFERROR(VLOOKUP(A43,'11-BIE'!A:F,6,0),"")</f>
        <v/>
      </c>
      <c r="AP43" s="17" t="str">
        <f aca="false">IFERROR(VLOOKUP(A43,'12-BXL'!A:F,6,0),"")</f>
        <v/>
      </c>
      <c r="AQ43" s="17" t="str">
        <f aca="false">IFERROR(VLOOKUP(A43,'13-CER'!M:R,6,0),"")</f>
        <v/>
      </c>
      <c r="AR43" s="17" t="str">
        <f aca="false">IFERROR(VLOOKUP(A43,'13-CER'!A:F,6,0),"")</f>
        <v/>
      </c>
      <c r="AS43" s="17" t="str">
        <f aca="false">IFERROR(VLOOKUP(A43,'14-OGY'!M:R,6,0),"")</f>
        <v/>
      </c>
      <c r="AT43" s="17" t="str">
        <f aca="false">IFERROR(VLOOKUP(A43,'14-OGY'!A:F,6,0),"")</f>
        <v/>
      </c>
      <c r="AU43" s="17" t="str">
        <f aca="false">IFERROR(VLOOKUP(A43,'15-BAI'!A:F,6,0),"")</f>
        <v/>
      </c>
      <c r="AV43" s="17" t="str">
        <f aca="false">IFERROR(VLOOKUP(A43,'16-HERB'!A:F,6,0),"")</f>
        <v/>
      </c>
      <c r="AW43" s="17" t="str">
        <f aca="false">IFERROR(VLOOKUP(A43,'17-LOM'!M:R,6,0),"")</f>
        <v/>
      </c>
      <c r="AX43" s="17" t="str">
        <f aca="false">IFERROR(VLOOKUP(A43,'17-LOM'!A:F,6,0),"")</f>
        <v/>
      </c>
      <c r="AY43" s="17"/>
      <c r="AZ43" s="17"/>
      <c r="BA43" s="17" t="str">
        <f aca="false">IFERROR(VLOOKUP(A43,'20-NIL'!A:F,6,0),"")</f>
        <v/>
      </c>
      <c r="BB43" s="17" t="str">
        <f aca="false">IFERROR(VLOOKUP(A43,'21-OET'!M:R,6,0),"")</f>
        <v/>
      </c>
      <c r="BC43" s="17" t="str">
        <f aca="false">IFERROR(VLOOKUP(A43,'21-OET'!A:F,6,0),"")</f>
        <v/>
      </c>
      <c r="BD43" s="17" t="n">
        <f aca="false">IFERROR(VLOOKUP(A43,'22-SAI'!M:R,6,0),"")</f>
        <v>36.48</v>
      </c>
      <c r="BE43" s="17" t="str">
        <f aca="false">IFERROR(VLOOKUP(A43,'22-SAI'!A:F,6,0),"")</f>
        <v/>
      </c>
      <c r="BF43" s="17"/>
      <c r="BG43" s="17"/>
      <c r="BH43" s="17" t="n">
        <f aca="false">IFERROR(VLOOKUP(A43,'23-NIV12_5'!M:R,6,0),"")</f>
        <v>52.54</v>
      </c>
      <c r="BI43" s="17" t="str">
        <f aca="false">IFERROR(VLOOKUP(A43,'23-NIV12_5'!A:F,6,0),"")</f>
        <v/>
      </c>
      <c r="BJ43" s="17" t="str">
        <f aca="false">IFERROR(VLOOKUP(A43,'23-NIV21'!A:F,6,0),"")</f>
        <v/>
      </c>
      <c r="BK43" s="17" t="str">
        <f aca="false">IFERROR(VLOOKUP(A43,'24-HOR'!M:R,6,0),"")</f>
        <v/>
      </c>
      <c r="BL43" s="17" t="str">
        <f aca="false">IFERROR(VLOOKUP(A43,'24-HOR'!A:F,6,0),"")</f>
        <v/>
      </c>
    </row>
    <row r="44" customFormat="false" ht="13.8" hidden="false" customHeight="false" outlineLevel="0" collapsed="false">
      <c r="A44" s="0" t="str">
        <f aca="false">UPPER(B44)&amp;UPPER(C44)</f>
        <v>MAERTENEMILIE</v>
      </c>
      <c r="B44" s="19" t="s">
        <v>137</v>
      </c>
      <c r="C44" s="19" t="s">
        <v>138</v>
      </c>
      <c r="D44" s="19" t="str">
        <f aca="false">VLOOKUP(A44,Noms!A:H,8,0)</f>
        <v>Dames 2</v>
      </c>
      <c r="E44" s="0" t="n">
        <f aca="false">COUNTIF(I44:P44,"&gt;0")</f>
        <v>1</v>
      </c>
      <c r="F44" s="14" t="n">
        <f aca="false">SUM(I44:P44)</f>
        <v>79.86</v>
      </c>
      <c r="G44" s="14" t="n">
        <f aca="false">+F43-F44</f>
        <v>9.16</v>
      </c>
      <c r="H44" s="14" t="n">
        <f aca="false">IF(E44&gt;0,F44/E44,"")</f>
        <v>79.86</v>
      </c>
      <c r="I44" s="15" t="n">
        <f aca="false">IFERROR(LARGE($R44:$CA44,1),"")</f>
        <v>79.86</v>
      </c>
      <c r="J44" s="16" t="str">
        <f aca="false">IFERROR(LARGE($R44:$CA44,2),"")</f>
        <v/>
      </c>
      <c r="K44" s="16" t="str">
        <f aca="false">IFERROR(LARGE($R44:$CA44,3),"")</f>
        <v/>
      </c>
      <c r="L44" s="16" t="str">
        <f aca="false">IFERROR(LARGE($R44:$CA44,4),"")</f>
        <v/>
      </c>
      <c r="M44" s="16" t="str">
        <f aca="false">IFERROR(LARGE($R44:$CA44,5),"")</f>
        <v/>
      </c>
      <c r="N44" s="16" t="str">
        <f aca="false">IFERROR(LARGE($R44:$CA44,6),"")</f>
        <v/>
      </c>
      <c r="O44" s="16" t="str">
        <f aca="false">IFERROR(LARGE($R44:$CA44,7),"")</f>
        <v/>
      </c>
      <c r="P44" s="16" t="str">
        <f aca="false">IFERROR(LARGE($R44:$CA44,8),"")</f>
        <v/>
      </c>
      <c r="R44" s="17" t="n">
        <v>79.86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customFormat="false" ht="13.8" hidden="false" customHeight="false" outlineLevel="0" collapsed="false">
      <c r="A45" s="0" t="str">
        <f aca="false">UPPER(B45)&amp;UPPER(C45)</f>
        <v>DURITASNJEZANA</v>
      </c>
      <c r="B45" s="19" t="s">
        <v>61</v>
      </c>
      <c r="C45" s="19" t="s">
        <v>139</v>
      </c>
      <c r="D45" s="19" t="str">
        <f aca="false">VLOOKUP(A45,Noms!A:H,8,0)</f>
        <v>Aînées 2</v>
      </c>
      <c r="E45" s="0" t="n">
        <f aca="false">COUNTIF(I45:P45,"&gt;0")</f>
        <v>8</v>
      </c>
      <c r="F45" s="14" t="n">
        <f aca="false">SUM(I45:P45)</f>
        <v>74.83</v>
      </c>
      <c r="G45" s="14" t="n">
        <f aca="false">+F43-F45</f>
        <v>14.19</v>
      </c>
      <c r="H45" s="14" t="n">
        <f aca="false">IF(E45&gt;0,F45/E45,"")</f>
        <v>9.35375</v>
      </c>
      <c r="I45" s="15" t="n">
        <f aca="false">IFERROR(LARGE($R45:$CA45,1),"")</f>
        <v>16.38</v>
      </c>
      <c r="J45" s="16" t="n">
        <f aca="false">IFERROR(LARGE($R45:$CA45,2),"")</f>
        <v>13.77</v>
      </c>
      <c r="K45" s="16" t="n">
        <f aca="false">IFERROR(LARGE($R45:$CA45,3),"")</f>
        <v>10.01</v>
      </c>
      <c r="L45" s="16" t="n">
        <f aca="false">IFERROR(LARGE($R45:$CA45,4),"")</f>
        <v>9.45</v>
      </c>
      <c r="M45" s="16" t="n">
        <f aca="false">IFERROR(LARGE($R45:$CA45,5),"")</f>
        <v>7.47</v>
      </c>
      <c r="N45" s="16" t="n">
        <f aca="false">IFERROR(LARGE($R45:$CA45,6),"")</f>
        <v>7.3</v>
      </c>
      <c r="O45" s="16" t="n">
        <f aca="false">IFERROR(LARGE($R45:$CA45,7),"")</f>
        <v>6.51</v>
      </c>
      <c r="P45" s="16" t="n">
        <f aca="false">IFERROR(LARGE($R45:$CA45,8),"")</f>
        <v>3.94</v>
      </c>
      <c r="R45" s="17" t="str">
        <f aca="false">IFERROR(VLOOKUP(A45,Libre!A:D,4,0)," ")</f>
        <v> </v>
      </c>
      <c r="S45" s="17" t="str">
        <f aca="false">IFERROR(VLOOKUP(A45,LibreBW!A:D,4,0)," ")</f>
        <v> </v>
      </c>
      <c r="T45" s="17" t="str">
        <f aca="false">IFERROR(VLOOKUP(A45,'01-NIV'!A:F,6,0),"")</f>
        <v/>
      </c>
      <c r="U45" s="17" t="str">
        <f aca="false">IFERROR(VLOOKUP(A45,'02-HUL'!A:F,6,0),"")</f>
        <v/>
      </c>
      <c r="V45" s="17" t="str">
        <f aca="false">IFERROR(VLOOKUP(A45,'03-LIL'!M:R,6,0),"")</f>
        <v/>
      </c>
      <c r="W45" s="17" t="str">
        <f aca="false">IFERROR(VLOOKUP(A45,'03-LIL'!A:F,6,0),"")</f>
        <v/>
      </c>
      <c r="X45" s="17" t="n">
        <f aca="false">IFERROR(VLOOKUP(A45,'04-CHA'!M:R,6,0),"")</f>
        <v>6.51</v>
      </c>
      <c r="Y45" s="17" t="str">
        <f aca="false">IFERROR(VLOOKUP(A45,'04-CHA'!A:F,6,0),"")</f>
        <v/>
      </c>
      <c r="Z45" s="17" t="n">
        <f aca="false">IFERROR(VLOOKUP(A45,'05-WAT'!M:R,6,0),"")</f>
        <v>2.56</v>
      </c>
      <c r="AA45" s="17" t="str">
        <f aca="false">IFERROR(VLOOKUP(A45,'05-WAT'!A:F,6,0),"")</f>
        <v/>
      </c>
      <c r="AB45" s="17" t="str">
        <f aca="false">IFERROR(VLOOKUP(A45,'05-DWO'!M:R,6,0),"")</f>
        <v/>
      </c>
      <c r="AC45" s="17" t="str">
        <f aca="false">IFERROR(VLOOKUP(A45,'05-DWO'!A:F,6,0),"")</f>
        <v/>
      </c>
      <c r="AD45" s="17" t="n">
        <f aca="false">IFERROR(VLOOKUP(A45,'06-VIE'!M:R,6,0),"")</f>
        <v>13.77</v>
      </c>
      <c r="AE45" s="17" t="str">
        <f aca="false">IFERROR(VLOOKUP(A45,'06-VIE'!A:F,6,0),"")</f>
        <v/>
      </c>
      <c r="AF45" s="17" t="n">
        <f aca="false">IFERROR(VLOOKUP(A45,'07-MLL'!M:R,6,0),"")</f>
        <v>3.68</v>
      </c>
      <c r="AG45" s="17" t="str">
        <f aca="false">IFERROR(VLOOKUP(A45,'07-MLL'!A:F,6,0),"")</f>
        <v/>
      </c>
      <c r="AH45" s="17" t="str">
        <f aca="false">IFERROR(VLOOKUP(A45,'08-ESS14-7'!M:R,6,0),"")</f>
        <v/>
      </c>
      <c r="AI45" s="17" t="str">
        <f aca="false">IFERROR(VLOOKUP(A45,'08-ESS14-7'!A:F,6,0),"")</f>
        <v/>
      </c>
      <c r="AJ45" s="17" t="str">
        <f aca="false">IFERROR(VLOOKUP(A45,'08-ESS21'!A:F,6,0),"")</f>
        <v/>
      </c>
      <c r="AK45" s="17" t="n">
        <f aca="false">IFERROR(VLOOKUP(A45,'09-WAU'!M:R,6,0),"")</f>
        <v>7.47</v>
      </c>
      <c r="AL45" s="17" t="str">
        <f aca="false">IFERROR(VLOOKUP(A45,'09-WAU'!A:F,6,0),"")</f>
        <v/>
      </c>
      <c r="AM45" s="17" t="n">
        <f aca="false">IFERROR(VLOOKUP(A45,'10-ECA'!M:R,6,0),"")</f>
        <v>7.3</v>
      </c>
      <c r="AN45" s="17" t="str">
        <f aca="false">IFERROR(VLOOKUP(A45,'10-ECA'!A:F,6,0),"")</f>
        <v/>
      </c>
      <c r="AO45" s="17" t="str">
        <f aca="false">IFERROR(VLOOKUP(A45,'11-BIE'!A:F,6,0),"")</f>
        <v/>
      </c>
      <c r="AP45" s="17" t="str">
        <f aca="false">IFERROR(VLOOKUP(A45,'12-BXL'!A:F,6,0),"")</f>
        <v/>
      </c>
      <c r="AQ45" s="17" t="n">
        <f aca="false">IFERROR(VLOOKUP(A45,'13-CER'!M:R,6,0),"")</f>
        <v>16.38</v>
      </c>
      <c r="AR45" s="17" t="str">
        <f aca="false">IFERROR(VLOOKUP(A45,'13-CER'!A:F,6,0),"")</f>
        <v/>
      </c>
      <c r="AS45" s="17" t="n">
        <f aca="false">IFERROR(VLOOKUP(A45,'14-OGY'!M:R,6,0),"")</f>
        <v>3.94</v>
      </c>
      <c r="AT45" s="17" t="str">
        <f aca="false">IFERROR(VLOOKUP(A45,'14-OGY'!A:F,6,0),"")</f>
        <v/>
      </c>
      <c r="AU45" s="17" t="str">
        <f aca="false">IFERROR(VLOOKUP(A45,'15-BAI'!A:F,6,0),"")</f>
        <v/>
      </c>
      <c r="AV45" s="17" t="str">
        <f aca="false">IFERROR(VLOOKUP(A45,'16-HERB'!A:F,6,0),"")</f>
        <v/>
      </c>
      <c r="AW45" s="17" t="str">
        <f aca="false">IFERROR(VLOOKUP(A45,'17-LOM'!M:R,6,0),"")</f>
        <v/>
      </c>
      <c r="AX45" s="17" t="str">
        <f aca="false">IFERROR(VLOOKUP(A45,'17-LOM'!A:F,6,0),"")</f>
        <v/>
      </c>
      <c r="AY45" s="17"/>
      <c r="AZ45" s="17"/>
      <c r="BA45" s="17" t="str">
        <f aca="false">IFERROR(VLOOKUP(A45,'20-NIL'!A:F,6,0),"")</f>
        <v/>
      </c>
      <c r="BB45" s="17" t="n">
        <f aca="false">IFERROR(VLOOKUP(A45,'21-OET'!M:R,6,0),"")</f>
        <v>10.01</v>
      </c>
      <c r="BC45" s="17" t="str">
        <f aca="false">IFERROR(VLOOKUP(A45,'21-OET'!A:F,6,0),"")</f>
        <v/>
      </c>
      <c r="BD45" s="17" t="n">
        <f aca="false">IFERROR(VLOOKUP(A45,'22-SAI'!M:R,6,0),"")</f>
        <v>9.45</v>
      </c>
      <c r="BE45" s="17" t="str">
        <f aca="false">IFERROR(VLOOKUP(A45,'22-SAI'!A:F,6,0),"")</f>
        <v/>
      </c>
      <c r="BF45" s="17"/>
      <c r="BG45" s="17"/>
      <c r="BH45" s="17" t="str">
        <f aca="false">IFERROR(VLOOKUP(A45,'23-NIV12_5'!M:R,6,0),"")</f>
        <v/>
      </c>
      <c r="BI45" s="17" t="str">
        <f aca="false">IFERROR(VLOOKUP(A45,'23-NIV12_5'!A:F,6,0),"")</f>
        <v/>
      </c>
      <c r="BJ45" s="17" t="str">
        <f aca="false">IFERROR(VLOOKUP(A45,'23-NIV21'!A:F,6,0),"")</f>
        <v/>
      </c>
      <c r="BK45" s="17" t="str">
        <f aca="false">IFERROR(VLOOKUP(A45,'24-HOR'!M:R,6,0),"")</f>
        <v/>
      </c>
      <c r="BL45" s="17" t="str">
        <f aca="false">IFERROR(VLOOKUP(A45,'24-HOR'!A:F,6,0),"")</f>
        <v/>
      </c>
    </row>
    <row r="46" customFormat="false" ht="13.8" hidden="false" customHeight="false" outlineLevel="0" collapsed="false">
      <c r="A46" s="0" t="str">
        <f aca="false">UPPER(B46)&amp;UPPER(C46)</f>
        <v>BRICHETMARTINE B.</v>
      </c>
      <c r="B46" s="19" t="s">
        <v>140</v>
      </c>
      <c r="C46" s="19" t="s">
        <v>141</v>
      </c>
      <c r="D46" s="19" t="str">
        <f aca="false">VLOOKUP(A46,Noms!A:H,8,0)</f>
        <v>Aînées 3</v>
      </c>
      <c r="E46" s="0" t="n">
        <f aca="false">COUNTIF(I46:P46,"&gt;0")</f>
        <v>8</v>
      </c>
      <c r="F46" s="14" t="n">
        <f aca="false">SUM(I46:P46)</f>
        <v>69.95</v>
      </c>
      <c r="G46" s="14" t="n">
        <f aca="false">+F45-F46</f>
        <v>4.88</v>
      </c>
      <c r="H46" s="14" t="n">
        <f aca="false">IF(E46&gt;0,F46/E46,"")</f>
        <v>8.74375</v>
      </c>
      <c r="I46" s="15" t="n">
        <f aca="false">IFERROR(LARGE($R46:$CA46,1),"")</f>
        <v>14.85</v>
      </c>
      <c r="J46" s="16" t="n">
        <f aca="false">IFERROR(LARGE($R46:$CA46,2),"")</f>
        <v>11.61</v>
      </c>
      <c r="K46" s="16" t="n">
        <f aca="false">IFERROR(LARGE($R46:$CA46,3),"")</f>
        <v>11.06</v>
      </c>
      <c r="L46" s="16" t="n">
        <f aca="false">IFERROR(LARGE($R46:$CA46,4),"")</f>
        <v>8.8</v>
      </c>
      <c r="M46" s="16" t="n">
        <f aca="false">IFERROR(LARGE($R46:$CA46,5),"")</f>
        <v>8.8</v>
      </c>
      <c r="N46" s="16" t="n">
        <f aca="false">IFERROR(LARGE($R46:$CA46,6),"")</f>
        <v>5.88</v>
      </c>
      <c r="O46" s="16" t="n">
        <f aca="false">IFERROR(LARGE($R46:$CA46,7),"")</f>
        <v>5.51</v>
      </c>
      <c r="P46" s="16" t="n">
        <f aca="false">IFERROR(LARGE($R46:$CA46,8),"")</f>
        <v>3.44</v>
      </c>
      <c r="R46" s="17" t="str">
        <f aca="false">IFERROR(VLOOKUP(A46,Libre!A:D,4,0)," ")</f>
        <v> </v>
      </c>
      <c r="S46" s="17" t="str">
        <f aca="false">IFERROR(VLOOKUP(A46,LibreBW!A:D,4,0)," ")</f>
        <v> </v>
      </c>
      <c r="T46" s="17" t="n">
        <f aca="false">IFERROR(VLOOKUP(A46,'01-NIV'!A:F,6,0),"")</f>
        <v>0</v>
      </c>
      <c r="U46" s="17" t="str">
        <f aca="false">IFERROR(VLOOKUP(A46,'02-HUL'!A:F,6,0),"")</f>
        <v/>
      </c>
      <c r="V46" s="17" t="str">
        <f aca="false">IFERROR(VLOOKUP(A46,'03-LIL'!M:R,6,0),"")</f>
        <v/>
      </c>
      <c r="W46" s="17" t="str">
        <f aca="false">IFERROR(VLOOKUP(A46,'03-LIL'!A:F,6,0),"")</f>
        <v/>
      </c>
      <c r="X46" s="17" t="n">
        <f aca="false">IFERROR(VLOOKUP(A46,'04-CHA'!M:R,6,0),"")</f>
        <v>5.88</v>
      </c>
      <c r="Y46" s="17" t="str">
        <f aca="false">IFERROR(VLOOKUP(A46,'04-CHA'!A:F,6,0),"")</f>
        <v/>
      </c>
      <c r="Z46" s="17" t="n">
        <f aca="false">IFERROR(VLOOKUP(A46,'05-WAT'!M:R,6,0),"")</f>
        <v>3.44</v>
      </c>
      <c r="AA46" s="17" t="str">
        <f aca="false">IFERROR(VLOOKUP(A46,'05-WAT'!A:F,6,0),"")</f>
        <v/>
      </c>
      <c r="AB46" s="17" t="str">
        <f aca="false">IFERROR(VLOOKUP(A46,'05-DWO'!M:R,6,0),"")</f>
        <v/>
      </c>
      <c r="AC46" s="17" t="str">
        <f aca="false">IFERROR(VLOOKUP(A46,'05-DWO'!A:F,6,0),"")</f>
        <v/>
      </c>
      <c r="AD46" s="17" t="n">
        <f aca="false">IFERROR(VLOOKUP(A46,'06-VIE'!M:R,6,0),"")</f>
        <v>14.85</v>
      </c>
      <c r="AE46" s="17" t="str">
        <f aca="false">IFERROR(VLOOKUP(A46,'06-VIE'!A:F,6,0),"")</f>
        <v/>
      </c>
      <c r="AF46" s="17" t="str">
        <f aca="false">IFERROR(VLOOKUP(A46,'07-MLL'!M:R,6,0),"")</f>
        <v/>
      </c>
      <c r="AG46" s="17" t="str">
        <f aca="false">IFERROR(VLOOKUP(A46,'07-MLL'!A:F,6,0),"")</f>
        <v/>
      </c>
      <c r="AH46" s="17" t="str">
        <f aca="false">IFERROR(VLOOKUP(A46,'08-ESS14-7'!M:R,6,0),"")</f>
        <v/>
      </c>
      <c r="AI46" s="17" t="str">
        <f aca="false">IFERROR(VLOOKUP(A46,'08-ESS14-7'!A:F,6,0),"")</f>
        <v/>
      </c>
      <c r="AJ46" s="17" t="str">
        <f aca="false">IFERROR(VLOOKUP(A46,'08-ESS21'!A:F,6,0),"")</f>
        <v/>
      </c>
      <c r="AK46" s="17" t="n">
        <f aca="false">IFERROR(VLOOKUP(A46,'09-WAU'!M:R,6,0),"")</f>
        <v>8.8</v>
      </c>
      <c r="AL46" s="17" t="str">
        <f aca="false">IFERROR(VLOOKUP(A46,'09-WAU'!A:F,6,0),"")</f>
        <v/>
      </c>
      <c r="AM46" s="17" t="n">
        <f aca="false">IFERROR(VLOOKUP(A46,'10-ECA'!M:R,6,0),"")</f>
        <v>8.8</v>
      </c>
      <c r="AN46" s="17" t="str">
        <f aca="false">IFERROR(VLOOKUP(A46,'10-ECA'!A:F,6,0),"")</f>
        <v/>
      </c>
      <c r="AO46" s="17" t="str">
        <f aca="false">IFERROR(VLOOKUP(A46,'11-BIE'!A:F,6,0),"")</f>
        <v/>
      </c>
      <c r="AP46" s="17" t="str">
        <f aca="false">IFERROR(VLOOKUP(A46,'12-BXL'!A:F,6,0),"")</f>
        <v/>
      </c>
      <c r="AQ46" s="17" t="str">
        <f aca="false">IFERROR(VLOOKUP(A46,'13-CER'!M:R,6,0),"")</f>
        <v/>
      </c>
      <c r="AR46" s="17" t="str">
        <f aca="false">IFERROR(VLOOKUP(A46,'13-CER'!A:F,6,0),"")</f>
        <v/>
      </c>
      <c r="AS46" s="17" t="n">
        <f aca="false">IFERROR(VLOOKUP(A46,'14-OGY'!M:R,6,0),"")</f>
        <v>5.51</v>
      </c>
      <c r="AT46" s="17" t="str">
        <f aca="false">IFERROR(VLOOKUP(A46,'14-OGY'!A:F,6,0),"")</f>
        <v/>
      </c>
      <c r="AU46" s="17" t="str">
        <f aca="false">IFERROR(VLOOKUP(A46,'15-BAI'!A:F,6,0),"")</f>
        <v/>
      </c>
      <c r="AV46" s="17" t="str">
        <f aca="false">IFERROR(VLOOKUP(A46,'16-HERB'!A:F,6,0),"")</f>
        <v/>
      </c>
      <c r="AW46" s="17" t="str">
        <f aca="false">IFERROR(VLOOKUP(A46,'17-LOM'!M:R,6,0),"")</f>
        <v/>
      </c>
      <c r="AX46" s="17" t="str">
        <f aca="false">IFERROR(VLOOKUP(A46,'17-LOM'!A:F,6,0),"")</f>
        <v/>
      </c>
      <c r="AY46" s="17"/>
      <c r="AZ46" s="17"/>
      <c r="BA46" s="17" t="str">
        <f aca="false">IFERROR(VLOOKUP(A46,'20-NIL'!A:F,6,0),"")</f>
        <v/>
      </c>
      <c r="BB46" s="17" t="n">
        <f aca="false">IFERROR(VLOOKUP(A46,'21-OET'!M:R,6,0),"")</f>
        <v>11.06</v>
      </c>
      <c r="BC46" s="17" t="str">
        <f aca="false">IFERROR(VLOOKUP(A46,'21-OET'!A:F,6,0),"")</f>
        <v/>
      </c>
      <c r="BD46" s="17" t="n">
        <f aca="false">IFERROR(VLOOKUP(A46,'22-SAI'!M:R,6,0),"")</f>
        <v>11.61</v>
      </c>
      <c r="BE46" s="17" t="str">
        <f aca="false">IFERROR(VLOOKUP(A46,'22-SAI'!A:F,6,0),"")</f>
        <v/>
      </c>
      <c r="BF46" s="17"/>
      <c r="BG46" s="17"/>
      <c r="BH46" s="17" t="str">
        <f aca="false">IFERROR(VLOOKUP(A46,'23-NIV12_5'!M:R,6,0),"")</f>
        <v/>
      </c>
      <c r="BI46" s="17" t="str">
        <f aca="false">IFERROR(VLOOKUP(A46,'23-NIV12_5'!A:F,6,0),"")</f>
        <v/>
      </c>
      <c r="BJ46" s="17" t="str">
        <f aca="false">IFERROR(VLOOKUP(A46,'23-NIV21'!A:F,6,0),"")</f>
        <v/>
      </c>
      <c r="BK46" s="17" t="str">
        <f aca="false">IFERROR(VLOOKUP(A46,'24-HOR'!M:R,6,0),"")</f>
        <v/>
      </c>
      <c r="BL46" s="17" t="str">
        <f aca="false">IFERROR(VLOOKUP(A46,'24-HOR'!A:F,6,0),"")</f>
        <v/>
      </c>
    </row>
    <row r="47" customFormat="false" ht="13.8" hidden="false" customHeight="false" outlineLevel="0" collapsed="false">
      <c r="A47" s="0" t="str">
        <f aca="false">UPPER(B47)&amp;UPPER(C47)</f>
        <v>CHALLEEMMANUELLE</v>
      </c>
      <c r="B47" s="19" t="s">
        <v>142</v>
      </c>
      <c r="C47" s="19" t="s">
        <v>143</v>
      </c>
      <c r="D47" s="19" t="str">
        <f aca="false">VLOOKUP(A47,Noms!A:H,8,0)</f>
        <v>Aînées 1</v>
      </c>
      <c r="E47" s="0" t="n">
        <f aca="false">COUNTIF(I47:P47,"&gt;0")</f>
        <v>2</v>
      </c>
      <c r="F47" s="14" t="n">
        <f aca="false">SUM(I47:P47)</f>
        <v>66.1</v>
      </c>
      <c r="G47" s="14" t="n">
        <f aca="false">+F46-F47</f>
        <v>3.85000000000001</v>
      </c>
      <c r="H47" s="14" t="n">
        <f aca="false">IF(E47&gt;0,F47/E47,"")</f>
        <v>33.05</v>
      </c>
      <c r="I47" s="15" t="n">
        <f aca="false">IFERROR(LARGE($R47:$CA47,1),"")</f>
        <v>45.43</v>
      </c>
      <c r="J47" s="16" t="n">
        <f aca="false">IFERROR(LARGE($R47:$CA47,2),"")</f>
        <v>20.67</v>
      </c>
      <c r="K47" s="16" t="n">
        <f aca="false">IFERROR(LARGE($R47:$CA47,3),"")</f>
        <v>0</v>
      </c>
      <c r="L47" s="16" t="str">
        <f aca="false">IFERROR(LARGE($R47:$CA47,4),"")</f>
        <v/>
      </c>
      <c r="M47" s="16" t="str">
        <f aca="false">IFERROR(LARGE($R47:$CA47,5),"")</f>
        <v/>
      </c>
      <c r="N47" s="16" t="str">
        <f aca="false">IFERROR(LARGE($R47:$CA47,6),"")</f>
        <v/>
      </c>
      <c r="O47" s="16" t="str">
        <f aca="false">IFERROR(LARGE($R47:$CA47,7),"")</f>
        <v/>
      </c>
      <c r="P47" s="16" t="str">
        <f aca="false">IFERROR(LARGE($R47:$CA47,8),"")</f>
        <v/>
      </c>
      <c r="R47" s="17" t="n">
        <f aca="false">IFERROR(VLOOKUP(A47,Libre!A:D,4,0)," ")</f>
        <v>45.43</v>
      </c>
      <c r="S47" s="17" t="str">
        <f aca="false">IFERROR(VLOOKUP(A47,LibreBW!A:D,4,0)," ")</f>
        <v> </v>
      </c>
      <c r="T47" s="17" t="n">
        <f aca="false">IFERROR(VLOOKUP(A47,'01-NIV'!A:F,6,0),"")</f>
        <v>0</v>
      </c>
      <c r="U47" s="17" t="str">
        <f aca="false">IFERROR(VLOOKUP(A47,'02-HUL'!A:F,6,0),"")</f>
        <v/>
      </c>
      <c r="V47" s="17" t="str">
        <f aca="false">IFERROR(VLOOKUP(A47,'03-LIL'!M:R,6,0),"")</f>
        <v/>
      </c>
      <c r="W47" s="17" t="str">
        <f aca="false">IFERROR(VLOOKUP(A47,'03-LIL'!A:F,6,0),"")</f>
        <v/>
      </c>
      <c r="X47" s="17" t="str">
        <f aca="false">IFERROR(VLOOKUP(A47,'04-CHA'!M:R,6,0),"")</f>
        <v/>
      </c>
      <c r="Y47" s="17" t="str">
        <f aca="false">IFERROR(VLOOKUP(A47,'04-CHA'!A:F,6,0),"")</f>
        <v/>
      </c>
      <c r="Z47" s="17" t="str">
        <f aca="false">IFERROR(VLOOKUP(A47,'05-WAT'!M:R,6,0),"")</f>
        <v/>
      </c>
      <c r="AA47" s="17" t="str">
        <f aca="false">IFERROR(VLOOKUP(A47,'05-WAT'!A:F,6,0),"")</f>
        <v/>
      </c>
      <c r="AB47" s="17" t="str">
        <f aca="false">IFERROR(VLOOKUP(A47,'05-DWO'!M:R,6,0),"")</f>
        <v/>
      </c>
      <c r="AC47" s="17" t="str">
        <f aca="false">IFERROR(VLOOKUP(A47,'05-DWO'!A:F,6,0),"")</f>
        <v/>
      </c>
      <c r="AD47" s="17" t="str">
        <f aca="false">IFERROR(VLOOKUP(A47,'06-VIE'!M:R,6,0),"")</f>
        <v/>
      </c>
      <c r="AE47" s="17" t="str">
        <f aca="false">IFERROR(VLOOKUP(A47,'06-VIE'!A:F,6,0),"")</f>
        <v/>
      </c>
      <c r="AF47" s="17" t="str">
        <f aca="false">IFERROR(VLOOKUP(A47,'07-MLL'!M:R,6,0),"")</f>
        <v/>
      </c>
      <c r="AG47" s="17" t="str">
        <f aca="false">IFERROR(VLOOKUP(A47,'07-MLL'!A:F,6,0),"")</f>
        <v/>
      </c>
      <c r="AH47" s="17" t="n">
        <f aca="false">IFERROR(VLOOKUP(A47,'08-ESS14-7'!M:R,6,0),"")</f>
        <v>20.67</v>
      </c>
      <c r="AI47" s="17" t="str">
        <f aca="false">IFERROR(VLOOKUP(A47,'08-ESS14-7'!A:F,6,0),"")</f>
        <v/>
      </c>
      <c r="AJ47" s="17" t="str">
        <f aca="false">IFERROR(VLOOKUP(A47,'08-ESS21'!A:F,6,0),"")</f>
        <v/>
      </c>
      <c r="AK47" s="17" t="str">
        <f aca="false">IFERROR(VLOOKUP(A47,'09-WAU'!M:R,6,0),"")</f>
        <v/>
      </c>
      <c r="AL47" s="17" t="str">
        <f aca="false">IFERROR(VLOOKUP(A47,'09-WAU'!A:F,6,0),"")</f>
        <v/>
      </c>
      <c r="AM47" s="17" t="str">
        <f aca="false">IFERROR(VLOOKUP(A47,'10-ECA'!M:R,6,0),"")</f>
        <v/>
      </c>
      <c r="AN47" s="17" t="str">
        <f aca="false">IFERROR(VLOOKUP(A47,'10-ECA'!A:F,6,0),"")</f>
        <v/>
      </c>
      <c r="AO47" s="17" t="str">
        <f aca="false">IFERROR(VLOOKUP(A47,'11-BIE'!A:F,6,0),"")</f>
        <v/>
      </c>
      <c r="AP47" s="17" t="str">
        <f aca="false">IFERROR(VLOOKUP(A47,'12-BXL'!A:F,6,0),"")</f>
        <v/>
      </c>
      <c r="AQ47" s="17" t="str">
        <f aca="false">IFERROR(VLOOKUP(A47,'13-CER'!M:R,6,0),"")</f>
        <v/>
      </c>
      <c r="AR47" s="17" t="str">
        <f aca="false">IFERROR(VLOOKUP(A47,'13-CER'!A:F,6,0),"")</f>
        <v/>
      </c>
      <c r="AS47" s="17" t="str">
        <f aca="false">IFERROR(VLOOKUP(A47,'14-OGY'!M:R,6,0),"")</f>
        <v/>
      </c>
      <c r="AT47" s="17" t="str">
        <f aca="false">IFERROR(VLOOKUP(A47,'14-OGY'!A:F,6,0),"")</f>
        <v/>
      </c>
      <c r="AU47" s="17" t="str">
        <f aca="false">IFERROR(VLOOKUP(A47,'15-BAI'!A:F,6,0),"")</f>
        <v/>
      </c>
      <c r="AV47" s="17" t="str">
        <f aca="false">IFERROR(VLOOKUP(A47,'16-HERB'!A:F,6,0),"")</f>
        <v/>
      </c>
      <c r="AW47" s="17" t="str">
        <f aca="false">IFERROR(VLOOKUP(A47,'17-LOM'!M:R,6,0),"")</f>
        <v/>
      </c>
      <c r="AX47" s="17" t="str">
        <f aca="false">IFERROR(VLOOKUP(A47,'17-LOM'!A:F,6,0),"")</f>
        <v/>
      </c>
      <c r="AY47" s="17"/>
      <c r="AZ47" s="17"/>
      <c r="BA47" s="17" t="str">
        <f aca="false">IFERROR(VLOOKUP(A47,'20-NIL'!A:F,6,0),"")</f>
        <v/>
      </c>
      <c r="BB47" s="17" t="str">
        <f aca="false">IFERROR(VLOOKUP(A47,'21-OET'!M:R,6,0),"")</f>
        <v/>
      </c>
      <c r="BC47" s="17" t="str">
        <f aca="false">IFERROR(VLOOKUP(A47,'21-OET'!A:F,6,0),"")</f>
        <v/>
      </c>
      <c r="BD47" s="17" t="str">
        <f aca="false">IFERROR(VLOOKUP(A47,'22-SAI'!M:R,6,0),"")</f>
        <v/>
      </c>
      <c r="BE47" s="17" t="str">
        <f aca="false">IFERROR(VLOOKUP(A47,'22-SAI'!A:F,6,0),"")</f>
        <v/>
      </c>
      <c r="BF47" s="17"/>
      <c r="BG47" s="17"/>
      <c r="BH47" s="17" t="str">
        <f aca="false">IFERROR(VLOOKUP(A47,'23-NIV12_5'!M:R,6,0),"")</f>
        <v/>
      </c>
      <c r="BI47" s="17" t="str">
        <f aca="false">IFERROR(VLOOKUP(A47,'23-NIV12_5'!A:F,6,0),"")</f>
        <v/>
      </c>
      <c r="BJ47" s="17" t="str">
        <f aca="false">IFERROR(VLOOKUP(A47,'23-NIV21'!A:F,6,0),"")</f>
        <v/>
      </c>
      <c r="BK47" s="17" t="str">
        <f aca="false">IFERROR(VLOOKUP(A47,'24-HOR'!M:R,6,0),"")</f>
        <v/>
      </c>
      <c r="BL47" s="17" t="str">
        <f aca="false">IFERROR(VLOOKUP(A47,'24-HOR'!A:F,6,0),"")</f>
        <v/>
      </c>
    </row>
    <row r="48" customFormat="false" ht="13.8" hidden="false" customHeight="false" outlineLevel="0" collapsed="false">
      <c r="A48" s="0" t="str">
        <f aca="false">UPPER(B48)&amp;UPPER(C48)</f>
        <v>COLLARDBERNADETTE</v>
      </c>
      <c r="B48" s="19" t="s">
        <v>144</v>
      </c>
      <c r="C48" s="19" t="s">
        <v>145</v>
      </c>
      <c r="D48" s="19" t="str">
        <f aca="false">VLOOKUP(A48,Noms!A:H,8,0)</f>
        <v>Aînées 3</v>
      </c>
      <c r="E48" s="0" t="n">
        <f aca="false">COUNTIF(I48:P48,"&gt;0")</f>
        <v>8</v>
      </c>
      <c r="F48" s="14" t="n">
        <f aca="false">SUM(I48:P48)</f>
        <v>63.09</v>
      </c>
      <c r="G48" s="14" t="n">
        <f aca="false">+F47-F48</f>
        <v>3.00999999999999</v>
      </c>
      <c r="H48" s="14" t="n">
        <f aca="false">IF(E48&gt;0,F48/E48,"")</f>
        <v>7.88625</v>
      </c>
      <c r="I48" s="15" t="n">
        <f aca="false">IFERROR(LARGE($R48:$CA48,1),"")</f>
        <v>26.2</v>
      </c>
      <c r="J48" s="16" t="n">
        <f aca="false">IFERROR(LARGE($R48:$CA48,2),"")</f>
        <v>7.72</v>
      </c>
      <c r="K48" s="16" t="n">
        <f aca="false">IFERROR(LARGE($R48:$CA48,3),"")</f>
        <v>6.44</v>
      </c>
      <c r="L48" s="16" t="n">
        <f aca="false">IFERROR(LARGE($R48:$CA48,4),"")</f>
        <v>6.11</v>
      </c>
      <c r="M48" s="16" t="n">
        <f aca="false">IFERROR(LARGE($R48:$CA48,5),"")</f>
        <v>5.96</v>
      </c>
      <c r="N48" s="16" t="n">
        <f aca="false">IFERROR(LARGE($R48:$CA48,6),"")</f>
        <v>4.66</v>
      </c>
      <c r="O48" s="16" t="n">
        <f aca="false">IFERROR(LARGE($R48:$CA48,7),"")</f>
        <v>3.56</v>
      </c>
      <c r="P48" s="16" t="n">
        <f aca="false">IFERROR(LARGE($R48:$CA48,8),"")</f>
        <v>2.44</v>
      </c>
      <c r="R48" s="17" t="str">
        <f aca="false">IFERROR(VLOOKUP(A48,Libre!A:D,4,0)," ")</f>
        <v> </v>
      </c>
      <c r="S48" s="17" t="str">
        <f aca="false">IFERROR(VLOOKUP(A48,LibreBW!A:D,4,0)," ")</f>
        <v> </v>
      </c>
      <c r="T48" s="17" t="n">
        <f aca="false">IFERROR(VLOOKUP(A48,'01-NIV'!A:F,6,0),"")</f>
        <v>7.72</v>
      </c>
      <c r="U48" s="17" t="str">
        <f aca="false">IFERROR(VLOOKUP(A48,'02-HUL'!A:F,6,0),"")</f>
        <v/>
      </c>
      <c r="V48" s="17" t="str">
        <f aca="false">IFERROR(VLOOKUP(A48,'03-LIL'!M:R,6,0),"")</f>
        <v/>
      </c>
      <c r="W48" s="17" t="n">
        <f aca="false">IFERROR(VLOOKUP(A48,'03-LIL'!A:F,6,0),"")</f>
        <v>4.66</v>
      </c>
      <c r="X48" s="17" t="str">
        <f aca="false">IFERROR(VLOOKUP(A48,'04-CHA'!M:R,6,0),"")</f>
        <v/>
      </c>
      <c r="Y48" s="17" t="n">
        <f aca="false">IFERROR(VLOOKUP(A48,'04-CHA'!A:F,6,0),"")</f>
        <v>6.11</v>
      </c>
      <c r="Z48" s="17" t="str">
        <f aca="false">IFERROR(VLOOKUP(A48,'05-WAT'!M:R,6,0),"")</f>
        <v/>
      </c>
      <c r="AA48" s="17" t="str">
        <f aca="false">IFERROR(VLOOKUP(A48,'05-WAT'!A:F,6,0),"")</f>
        <v/>
      </c>
      <c r="AB48" s="17" t="str">
        <f aca="false">IFERROR(VLOOKUP(A48,'05-DWO'!M:R,6,0),"")</f>
        <v/>
      </c>
      <c r="AC48" s="17" t="n">
        <f aca="false">IFERROR(VLOOKUP(A48,'05-DWO'!A:F,6,0),"")</f>
        <v>3.56</v>
      </c>
      <c r="AD48" s="17" t="str">
        <f aca="false">IFERROR(VLOOKUP(A48,'06-VIE'!M:R,6,0),"")</f>
        <v/>
      </c>
      <c r="AE48" s="17" t="n">
        <f aca="false">IFERROR(VLOOKUP(A48,'06-VIE'!A:F,6,0),"")</f>
        <v>6.44</v>
      </c>
      <c r="AF48" s="17" t="str">
        <f aca="false">IFERROR(VLOOKUP(A48,'07-MLL'!M:R,6,0),"")</f>
        <v/>
      </c>
      <c r="AG48" s="17" t="n">
        <f aca="false">IFERROR(VLOOKUP(A48,'07-MLL'!A:F,6,0),"")</f>
        <v>2.44</v>
      </c>
      <c r="AH48" s="17" t="n">
        <f aca="false">IFERROR(VLOOKUP(A48,'08-ESS14-7'!M:R,6,0),"")</f>
        <v>26.2</v>
      </c>
      <c r="AI48" s="17" t="str">
        <f aca="false">IFERROR(VLOOKUP(A48,'08-ESS14-7'!A:F,6,0),"")</f>
        <v/>
      </c>
      <c r="AJ48" s="17" t="str">
        <f aca="false">IFERROR(VLOOKUP(A48,'08-ESS21'!A:F,6,0),"")</f>
        <v/>
      </c>
      <c r="AK48" s="17" t="str">
        <f aca="false">IFERROR(VLOOKUP(A48,'09-WAU'!M:R,6,0),"")</f>
        <v/>
      </c>
      <c r="AL48" s="17" t="n">
        <f aca="false">IFERROR(VLOOKUP(A48,'09-WAU'!A:F,6,0),"")</f>
        <v>5.96</v>
      </c>
      <c r="AM48" s="17" t="str">
        <f aca="false">IFERROR(VLOOKUP(A48,'10-ECA'!M:R,6,0),"")</f>
        <v/>
      </c>
      <c r="AN48" s="17" t="str">
        <f aca="false">IFERROR(VLOOKUP(A48,'10-ECA'!A:F,6,0),"")</f>
        <v/>
      </c>
      <c r="AO48" s="17" t="str">
        <f aca="false">IFERROR(VLOOKUP(A48,'11-BIE'!A:F,6,0),"")</f>
        <v/>
      </c>
      <c r="AP48" s="17" t="str">
        <f aca="false">IFERROR(VLOOKUP(A48,'12-BXL'!A:F,6,0),"")</f>
        <v/>
      </c>
      <c r="AQ48" s="17" t="str">
        <f aca="false">IFERROR(VLOOKUP(A48,'13-CER'!M:R,6,0),"")</f>
        <v/>
      </c>
      <c r="AR48" s="17" t="str">
        <f aca="false">IFERROR(VLOOKUP(A48,'13-CER'!A:F,6,0),"")</f>
        <v/>
      </c>
      <c r="AS48" s="17" t="str">
        <f aca="false">IFERROR(VLOOKUP(A48,'14-OGY'!M:R,6,0),"")</f>
        <v/>
      </c>
      <c r="AT48" s="17" t="str">
        <f aca="false">IFERROR(VLOOKUP(A48,'14-OGY'!A:F,6,0),"")</f>
        <v/>
      </c>
      <c r="AU48" s="17" t="str">
        <f aca="false">IFERROR(VLOOKUP(A48,'15-BAI'!A:F,6,0),"")</f>
        <v/>
      </c>
      <c r="AV48" s="17" t="str">
        <f aca="false">IFERROR(VLOOKUP(A48,'16-HERB'!A:F,6,0),"")</f>
        <v/>
      </c>
      <c r="AW48" s="17" t="str">
        <f aca="false">IFERROR(VLOOKUP(A48,'17-LOM'!M:R,6,0),"")</f>
        <v/>
      </c>
      <c r="AX48" s="17" t="str">
        <f aca="false">IFERROR(VLOOKUP(A48,'17-LOM'!A:F,6,0),"")</f>
        <v/>
      </c>
      <c r="AY48" s="17"/>
      <c r="AZ48" s="17"/>
      <c r="BA48" s="17" t="str">
        <f aca="false">IFERROR(VLOOKUP(A48,'20-NIL'!A:F,6,0),"")</f>
        <v/>
      </c>
      <c r="BB48" s="17" t="str">
        <f aca="false">IFERROR(VLOOKUP(A48,'21-OET'!M:R,6,0),"")</f>
        <v/>
      </c>
      <c r="BC48" s="17" t="str">
        <f aca="false">IFERROR(VLOOKUP(A48,'21-OET'!A:F,6,0),"")</f>
        <v/>
      </c>
      <c r="BD48" s="17" t="str">
        <f aca="false">IFERROR(VLOOKUP(A48,'22-SAI'!M:R,6,0),"")</f>
        <v/>
      </c>
      <c r="BE48" s="17" t="str">
        <f aca="false">IFERROR(VLOOKUP(A48,'22-SAI'!A:F,6,0),"")</f>
        <v/>
      </c>
      <c r="BF48" s="17"/>
      <c r="BG48" s="17"/>
      <c r="BH48" s="17" t="str">
        <f aca="false">IFERROR(VLOOKUP(A48,'23-NIV12_5'!M:R,6,0),"")</f>
        <v/>
      </c>
      <c r="BI48" s="17" t="str">
        <f aca="false">IFERROR(VLOOKUP(A48,'23-NIV12_5'!A:F,6,0),"")</f>
        <v/>
      </c>
      <c r="BJ48" s="17" t="str">
        <f aca="false">IFERROR(VLOOKUP(A48,'23-NIV21'!A:F,6,0),"")</f>
        <v/>
      </c>
      <c r="BK48" s="17" t="str">
        <f aca="false">IFERROR(VLOOKUP(A48,'24-HOR'!M:R,6,0),"")</f>
        <v/>
      </c>
      <c r="BL48" s="17" t="str">
        <f aca="false">IFERROR(VLOOKUP(A48,'24-HOR'!A:F,6,0),"")</f>
        <v/>
      </c>
    </row>
    <row r="49" customFormat="false" ht="13.8" hidden="false" customHeight="false" outlineLevel="0" collapsed="false">
      <c r="A49" s="0" t="str">
        <f aca="false">UPPER(B49)&amp;UPPER(C49)</f>
        <v>VANBALENPHILIPPE VB.</v>
      </c>
      <c r="B49" s="13" t="s">
        <v>146</v>
      </c>
      <c r="C49" s="13" t="s">
        <v>147</v>
      </c>
      <c r="D49" s="13" t="str">
        <f aca="false">VLOOKUP(A49,Noms!A:H,8,0)</f>
        <v>Vétérans 2</v>
      </c>
      <c r="E49" s="0" t="n">
        <f aca="false">COUNTIF(I49:P49,"&gt;0")</f>
        <v>1</v>
      </c>
      <c r="F49" s="14" t="n">
        <f aca="false">SUM(I49:P49)</f>
        <v>61.97</v>
      </c>
      <c r="G49" s="14" t="n">
        <f aca="false">+F48-F49</f>
        <v>1.12</v>
      </c>
      <c r="H49" s="14" t="n">
        <f aca="false">IF(E49&gt;0,F49/E49,"")</f>
        <v>61.97</v>
      </c>
      <c r="I49" s="15" t="n">
        <f aca="false">IFERROR(LARGE($R49:$CA49,1),"")</f>
        <v>61.97</v>
      </c>
      <c r="J49" s="16" t="str">
        <f aca="false">IFERROR(LARGE($R49:$CA49,2),"")</f>
        <v/>
      </c>
      <c r="K49" s="16" t="str">
        <f aca="false">IFERROR(LARGE($R49:$CA49,3),"")</f>
        <v/>
      </c>
      <c r="L49" s="16" t="str">
        <f aca="false">IFERROR(LARGE($R49:$CA49,4),"")</f>
        <v/>
      </c>
      <c r="M49" s="16" t="str">
        <f aca="false">IFERROR(LARGE($R49:$CA49,5),"")</f>
        <v/>
      </c>
      <c r="N49" s="16" t="str">
        <f aca="false">IFERROR(LARGE($R49:$CA49,6),"")</f>
        <v/>
      </c>
      <c r="O49" s="16" t="str">
        <f aca="false">IFERROR(LARGE($R49:$CA49,7),"")</f>
        <v/>
      </c>
      <c r="P49" s="16" t="str">
        <f aca="false">IFERROR(LARGE($R49:$CA49,8),"")</f>
        <v/>
      </c>
      <c r="R49" s="17" t="str">
        <f aca="false">IFERROR(VLOOKUP(A49,Libre!A:D,4,0)," ")</f>
        <v> </v>
      </c>
      <c r="S49" s="17" t="str">
        <f aca="false">IFERROR(VLOOKUP(A49,LibreBW!A:D,4,0)," ")</f>
        <v> </v>
      </c>
      <c r="T49" s="17" t="str">
        <f aca="false">IFERROR(VLOOKUP(A49,'01-NIV'!A:F,6,0),"")</f>
        <v/>
      </c>
      <c r="U49" s="17" t="str">
        <f aca="false">IFERROR(VLOOKUP(A49,'02-HUL'!A:F,6,0),"")</f>
        <v/>
      </c>
      <c r="V49" s="17" t="str">
        <f aca="false">IFERROR(VLOOKUP(A49,'03-LIL'!M:R,6,0),"")</f>
        <v/>
      </c>
      <c r="W49" s="17" t="str">
        <f aca="false">IFERROR(VLOOKUP(A49,'03-LIL'!A:F,6,0),"")</f>
        <v/>
      </c>
      <c r="X49" s="17" t="str">
        <f aca="false">IFERROR(VLOOKUP(A49,'04-CHA'!M:R,6,0),"")</f>
        <v/>
      </c>
      <c r="Y49" s="17" t="str">
        <f aca="false">IFERROR(VLOOKUP(A49,'04-CHA'!A:F,6,0),"")</f>
        <v/>
      </c>
      <c r="Z49" s="17" t="str">
        <f aca="false">IFERROR(VLOOKUP(A49,'05-WAT'!M:R,6,0),"")</f>
        <v/>
      </c>
      <c r="AA49" s="17" t="str">
        <f aca="false">IFERROR(VLOOKUP(A49,'05-WAT'!A:F,6,0),"")</f>
        <v/>
      </c>
      <c r="AB49" s="17" t="str">
        <f aca="false">IFERROR(VLOOKUP(A49,'05-DWO'!M:R,6,0),"")</f>
        <v/>
      </c>
      <c r="AC49" s="17" t="str">
        <f aca="false">IFERROR(VLOOKUP(A49,'05-DWO'!A:F,6,0),"")</f>
        <v/>
      </c>
      <c r="AD49" s="17" t="str">
        <f aca="false">IFERROR(VLOOKUP(A49,'06-VIE'!M:R,6,0),"")</f>
        <v/>
      </c>
      <c r="AE49" s="17" t="str">
        <f aca="false">IFERROR(VLOOKUP(A49,'06-VIE'!A:F,6,0),"")</f>
        <v/>
      </c>
      <c r="AF49" s="17" t="str">
        <f aca="false">IFERROR(VLOOKUP(A49,'07-MLL'!M:R,6,0),"")</f>
        <v/>
      </c>
      <c r="AG49" s="17" t="str">
        <f aca="false">IFERROR(VLOOKUP(A49,'07-MLL'!A:F,6,0),"")</f>
        <v/>
      </c>
      <c r="AH49" s="17" t="str">
        <f aca="false">IFERROR(VLOOKUP(A49,'08-ESS14-7'!M:R,6,0),"")</f>
        <v/>
      </c>
      <c r="AI49" s="17" t="str">
        <f aca="false">IFERROR(VLOOKUP(A49,'08-ESS14-7'!A:F,6,0),"")</f>
        <v/>
      </c>
      <c r="AJ49" s="17" t="str">
        <f aca="false">IFERROR(VLOOKUP(A49,'08-ESS21'!A:F,6,0),"")</f>
        <v/>
      </c>
      <c r="AK49" s="17" t="str">
        <f aca="false">IFERROR(VLOOKUP(A49,'09-WAU'!M:R,6,0),"")</f>
        <v/>
      </c>
      <c r="AL49" s="17" t="str">
        <f aca="false">IFERROR(VLOOKUP(A49,'09-WAU'!A:F,6,0),"")</f>
        <v/>
      </c>
      <c r="AM49" s="17" t="str">
        <f aca="false">IFERROR(VLOOKUP(A49,'10-ECA'!M:R,6,0),"")</f>
        <v/>
      </c>
      <c r="AN49" s="17" t="str">
        <f aca="false">IFERROR(VLOOKUP(A49,'10-ECA'!A:F,6,0),"")</f>
        <v/>
      </c>
      <c r="AO49" s="17" t="str">
        <f aca="false">IFERROR(VLOOKUP(A49,'11-BIE'!A:F,6,0),"")</f>
        <v/>
      </c>
      <c r="AP49" s="17" t="n">
        <f aca="false">IFERROR(VLOOKUP(A49,'12-BXL'!A:F,6,0),"")</f>
        <v>61.97</v>
      </c>
      <c r="AQ49" s="17" t="str">
        <f aca="false">IFERROR(VLOOKUP(A49,'13-CER'!M:R,6,0),"")</f>
        <v/>
      </c>
      <c r="AR49" s="17" t="str">
        <f aca="false">IFERROR(VLOOKUP(A49,'13-CER'!A:F,6,0),"")</f>
        <v/>
      </c>
      <c r="AS49" s="17" t="str">
        <f aca="false">IFERROR(VLOOKUP(A49,'14-OGY'!M:R,6,0),"")</f>
        <v/>
      </c>
      <c r="AT49" s="17" t="str">
        <f aca="false">IFERROR(VLOOKUP(A49,'14-OGY'!A:F,6,0),"")</f>
        <v/>
      </c>
      <c r="AU49" s="17" t="str">
        <f aca="false">IFERROR(VLOOKUP(A49,'15-BAI'!A:F,6,0),"")</f>
        <v/>
      </c>
      <c r="AV49" s="17" t="str">
        <f aca="false">IFERROR(VLOOKUP(A49,'16-HERB'!A:F,6,0),"")</f>
        <v/>
      </c>
      <c r="AW49" s="17" t="str">
        <f aca="false">IFERROR(VLOOKUP(A49,'17-LOM'!M:R,6,0),"")</f>
        <v/>
      </c>
      <c r="AX49" s="17" t="str">
        <f aca="false">IFERROR(VLOOKUP(A49,'17-LOM'!A:F,6,0),"")</f>
        <v/>
      </c>
      <c r="AY49" s="17"/>
      <c r="AZ49" s="17"/>
      <c r="BA49" s="17" t="str">
        <f aca="false">IFERROR(VLOOKUP(A49,'20-NIL'!A:F,6,0),"")</f>
        <v/>
      </c>
      <c r="BB49" s="17" t="str">
        <f aca="false">IFERROR(VLOOKUP(A49,'21-OET'!M:R,6,0),"")</f>
        <v/>
      </c>
      <c r="BC49" s="17" t="str">
        <f aca="false">IFERROR(VLOOKUP(A49,'21-OET'!A:F,6,0),"")</f>
        <v/>
      </c>
      <c r="BD49" s="17" t="str">
        <f aca="false">IFERROR(VLOOKUP(A49,'22-SAI'!M:R,6,0),"")</f>
        <v/>
      </c>
      <c r="BE49" s="17" t="str">
        <f aca="false">IFERROR(VLOOKUP(A49,'22-SAI'!A:F,6,0),"")</f>
        <v/>
      </c>
      <c r="BF49" s="17"/>
      <c r="BG49" s="17"/>
      <c r="BH49" s="17" t="str">
        <f aca="false">IFERROR(VLOOKUP(A49,'23-NIV12_5'!M:R,6,0),"")</f>
        <v/>
      </c>
      <c r="BI49" s="17" t="str">
        <f aca="false">IFERROR(VLOOKUP(A49,'23-NIV12_5'!A:F,6,0),"")</f>
        <v/>
      </c>
      <c r="BJ49" s="17" t="str">
        <f aca="false">IFERROR(VLOOKUP(A49,'23-NIV21'!A:F,6,0),"")</f>
        <v/>
      </c>
      <c r="BK49" s="17" t="str">
        <f aca="false">IFERROR(VLOOKUP(A49,'24-HOR'!M:R,6,0),"")</f>
        <v/>
      </c>
      <c r="BL49" s="17" t="str">
        <f aca="false">IFERROR(VLOOKUP(A49,'24-HOR'!A:F,6,0),"")</f>
        <v/>
      </c>
    </row>
    <row r="50" customFormat="false" ht="13.8" hidden="false" customHeight="false" outlineLevel="0" collapsed="false">
      <c r="A50" s="0" t="str">
        <f aca="false">UPPER(B50)&amp;UPPER(C50)</f>
        <v>MEESSIMON</v>
      </c>
      <c r="B50" s="13" t="s">
        <v>148</v>
      </c>
      <c r="C50" s="13" t="s">
        <v>149</v>
      </c>
      <c r="D50" s="20" t="str">
        <f aca="false">VLOOKUP(A50,Noms!A:H,8,0)</f>
        <v>Seniors 2</v>
      </c>
      <c r="E50" s="0" t="n">
        <f aca="false">COUNTIF(I50:P50,"&gt;0")</f>
        <v>3</v>
      </c>
      <c r="F50" s="14" t="n">
        <f aca="false">SUM(I50:P50)</f>
        <v>61.81</v>
      </c>
      <c r="G50" s="14" t="n">
        <f aca="false">+F49-F50</f>
        <v>0.159999999999997</v>
      </c>
      <c r="H50" s="14" t="n">
        <f aca="false">IF(E50&gt;0,F50/E50,"")</f>
        <v>20.6033333333333</v>
      </c>
      <c r="I50" s="15" t="n">
        <f aca="false">IFERROR(LARGE($R50:$CA50,1),"")</f>
        <v>59.81</v>
      </c>
      <c r="J50" s="16" t="n">
        <f aca="false">IFERROR(LARGE($R50:$CA50,2),"")</f>
        <v>1</v>
      </c>
      <c r="K50" s="16" t="n">
        <f aca="false">IFERROR(LARGE($R50:$CA50,3),"")</f>
        <v>1</v>
      </c>
      <c r="L50" s="16" t="str">
        <f aca="false">IFERROR(LARGE($R50:$CA50,4),"")</f>
        <v/>
      </c>
      <c r="M50" s="16" t="str">
        <f aca="false">IFERROR(LARGE($R50:$CA50,5),"")</f>
        <v/>
      </c>
      <c r="N50" s="16" t="str">
        <f aca="false">IFERROR(LARGE($R50:$CA50,6),"")</f>
        <v/>
      </c>
      <c r="O50" s="16" t="str">
        <f aca="false">IFERROR(LARGE($R50:$CA50,7),"")</f>
        <v/>
      </c>
      <c r="P50" s="16" t="str">
        <f aca="false">IFERROR(LARGE($R50:$CA50,8),"")</f>
        <v/>
      </c>
      <c r="R50" s="17" t="n">
        <f aca="false">IFERROR(VLOOKUP(A50,Libre!A:D,4,0)," ")</f>
        <v>59.81</v>
      </c>
      <c r="S50" s="17" t="str">
        <f aca="false">IFERROR(VLOOKUP(A50,LibreBW!A:D,4,0)," ")</f>
        <v> </v>
      </c>
      <c r="T50" s="17" t="str">
        <f aca="false">IFERROR(VLOOKUP(A50,'01-NIV'!A:F,6,0),"")</f>
        <v/>
      </c>
      <c r="U50" s="17" t="str">
        <f aca="false">IFERROR(VLOOKUP(A50,'02-HUL'!A:F,6,0),"")</f>
        <v/>
      </c>
      <c r="V50" s="17" t="str">
        <f aca="false">IFERROR(VLOOKUP(A50,'03-LIL'!M:R,6,0),"")</f>
        <v/>
      </c>
      <c r="W50" s="17" t="str">
        <f aca="false">IFERROR(VLOOKUP(A50,'03-LIL'!A:F,6,0),"")</f>
        <v/>
      </c>
      <c r="X50" s="17" t="str">
        <f aca="false">IFERROR(VLOOKUP(A50,'04-CHA'!M:R,6,0),"")</f>
        <v/>
      </c>
      <c r="Y50" s="17" t="str">
        <f aca="false">IFERROR(VLOOKUP(A50,'04-CHA'!A:F,6,0),"")</f>
        <v/>
      </c>
      <c r="Z50" s="17" t="str">
        <f aca="false">IFERROR(VLOOKUP(A50,'05-WAT'!M:R,6,0),"")</f>
        <v/>
      </c>
      <c r="AA50" s="17" t="str">
        <f aca="false">IFERROR(VLOOKUP(A50,'05-WAT'!A:F,6,0),"")</f>
        <v/>
      </c>
      <c r="AB50" s="17" t="str">
        <f aca="false">IFERROR(VLOOKUP(A50,'05-DWO'!M:R,6,0),"")</f>
        <v/>
      </c>
      <c r="AC50" s="17" t="str">
        <f aca="false">IFERROR(VLOOKUP(A50,'05-DWO'!A:F,6,0),"")</f>
        <v/>
      </c>
      <c r="AD50" s="17" t="str">
        <f aca="false">IFERROR(VLOOKUP(A50,'06-VIE'!M:R,6,0),"")</f>
        <v/>
      </c>
      <c r="AE50" s="17" t="str">
        <f aca="false">IFERROR(VLOOKUP(A50,'06-VIE'!A:F,6,0),"")</f>
        <v/>
      </c>
      <c r="AF50" s="17" t="str">
        <f aca="false">IFERROR(VLOOKUP(A50,'07-MLL'!M:R,6,0),"")</f>
        <v/>
      </c>
      <c r="AG50" s="17" t="str">
        <f aca="false">IFERROR(VLOOKUP(A50,'07-MLL'!A:F,6,0),"")</f>
        <v/>
      </c>
      <c r="AH50" s="17" t="str">
        <f aca="false">IFERROR(VLOOKUP(A50,'08-ESS14-7'!M:R,6,0),"")</f>
        <v/>
      </c>
      <c r="AI50" s="17" t="str">
        <f aca="false">IFERROR(VLOOKUP(A50,'08-ESS14-7'!A:F,6,0),"")</f>
        <v/>
      </c>
      <c r="AJ50" s="17" t="str">
        <f aca="false">IFERROR(VLOOKUP(A50,'08-ESS21'!A:F,6,0),"")</f>
        <v/>
      </c>
      <c r="AK50" s="17" t="str">
        <f aca="false">IFERROR(VLOOKUP(A50,'09-WAU'!M:R,6,0),"")</f>
        <v/>
      </c>
      <c r="AL50" s="17" t="str">
        <f aca="false">IFERROR(VLOOKUP(A50,'09-WAU'!A:F,6,0),"")</f>
        <v/>
      </c>
      <c r="AM50" s="17" t="str">
        <f aca="false">IFERROR(VLOOKUP(A50,'10-ECA'!M:R,6,0),"")</f>
        <v/>
      </c>
      <c r="AN50" s="17" t="str">
        <f aca="false">IFERROR(VLOOKUP(A50,'10-ECA'!A:F,6,0),"")</f>
        <v/>
      </c>
      <c r="AO50" s="17" t="str">
        <f aca="false">IFERROR(VLOOKUP(A50,'11-BIE'!A:F,6,0),"")</f>
        <v/>
      </c>
      <c r="AP50" s="17" t="str">
        <f aca="false">IFERROR(VLOOKUP(A50,'12-BXL'!A:F,6,0),"")</f>
        <v/>
      </c>
      <c r="AQ50" s="17" t="str">
        <f aca="false">IFERROR(VLOOKUP(A50,'13-CER'!M:R,6,0),"")</f>
        <v/>
      </c>
      <c r="AR50" s="17" t="str">
        <f aca="false">IFERROR(VLOOKUP(A50,'13-CER'!A:F,6,0),"")</f>
        <v/>
      </c>
      <c r="AS50" s="17" t="str">
        <f aca="false">IFERROR(VLOOKUP(A50,'14-OGY'!M:R,6,0),"")</f>
        <v/>
      </c>
      <c r="AT50" s="17" t="str">
        <f aca="false">IFERROR(VLOOKUP(A50,'14-OGY'!A:F,6,0),"")</f>
        <v/>
      </c>
      <c r="AU50" s="17" t="str">
        <f aca="false">IFERROR(VLOOKUP(A50,'15-BAI'!A:F,6,0),"")</f>
        <v/>
      </c>
      <c r="AV50" s="17" t="str">
        <f aca="false">IFERROR(VLOOKUP(A50,'16-HERB'!A:F,6,0),"")</f>
        <v/>
      </c>
      <c r="AW50" s="17" t="str">
        <f aca="false">IFERROR(VLOOKUP(A50,'17-LOM'!M:R,6,0),"")</f>
        <v/>
      </c>
      <c r="AX50" s="17" t="str">
        <f aca="false">IFERROR(VLOOKUP(A50,'17-LOM'!A:F,6,0),"")</f>
        <v/>
      </c>
      <c r="AY50" s="17"/>
      <c r="AZ50" s="17" t="n">
        <v>1</v>
      </c>
      <c r="BA50" s="17" t="str">
        <f aca="false">IFERROR(VLOOKUP(A50,'20-NIL'!A:F,6,0),"")</f>
        <v/>
      </c>
      <c r="BB50" s="17" t="str">
        <f aca="false">IFERROR(VLOOKUP(A50,'21-OET'!M:R,6,0),"")</f>
        <v/>
      </c>
      <c r="BC50" s="17" t="str">
        <f aca="false">IFERROR(VLOOKUP(A50,'21-OET'!A:F,6,0),"")</f>
        <v/>
      </c>
      <c r="BD50" s="17" t="str">
        <f aca="false">IFERROR(VLOOKUP(A50,'22-SAI'!M:R,6,0),"")</f>
        <v/>
      </c>
      <c r="BE50" s="17" t="str">
        <f aca="false">IFERROR(VLOOKUP(A50,'22-SAI'!A:F,6,0),"")</f>
        <v/>
      </c>
      <c r="BF50" s="17"/>
      <c r="BG50" s="17" t="n">
        <v>1</v>
      </c>
      <c r="BH50" s="17" t="str">
        <f aca="false">IFERROR(VLOOKUP(A50,'23-NIV12_5'!M:R,6,0),"")</f>
        <v/>
      </c>
      <c r="BI50" s="17" t="str">
        <f aca="false">IFERROR(VLOOKUP(A50,'23-NIV12_5'!A:F,6,0),"")</f>
        <v/>
      </c>
      <c r="BJ50" s="17" t="str">
        <f aca="false">IFERROR(VLOOKUP(A50,'23-NIV21'!A:F,6,0),"")</f>
        <v/>
      </c>
      <c r="BK50" s="17" t="str">
        <f aca="false">IFERROR(VLOOKUP(A50,'24-HOR'!M:R,6,0),"")</f>
        <v/>
      </c>
      <c r="BL50" s="17" t="str">
        <f aca="false">IFERROR(VLOOKUP(A50,'24-HOR'!A:F,6,0),"")</f>
        <v/>
      </c>
    </row>
    <row r="51" customFormat="false" ht="13.8" hidden="false" customHeight="false" outlineLevel="0" collapsed="false">
      <c r="A51" s="0" t="str">
        <f aca="false">UPPER(B51)&amp;UPPER(C51)</f>
        <v>SIRAUXLAURENT</v>
      </c>
      <c r="B51" s="13" t="s">
        <v>150</v>
      </c>
      <c r="C51" s="13" t="s">
        <v>151</v>
      </c>
      <c r="D51" s="13" t="str">
        <f aca="false">VLOOKUP(A51,Noms!A:H,8,0)</f>
        <v>Vétérans 2</v>
      </c>
      <c r="E51" s="0" t="n">
        <f aca="false">COUNTIF(I51:P51,"&gt;0")</f>
        <v>2</v>
      </c>
      <c r="F51" s="14" t="n">
        <f aca="false">SUM(I51:P51)</f>
        <v>58.27</v>
      </c>
      <c r="G51" s="14" t="n">
        <f aca="false">+F50-F51</f>
        <v>3.54000000000001</v>
      </c>
      <c r="H51" s="14" t="n">
        <f aca="false">IF(E51&gt;0,F51/E51,"")</f>
        <v>29.135</v>
      </c>
      <c r="I51" s="15" t="n">
        <f aca="false">IFERROR(LARGE($R51:$CA51,1),"")</f>
        <v>29.43</v>
      </c>
      <c r="J51" s="16" t="n">
        <f aca="false">IFERROR(LARGE($R51:$CA51,2),"")</f>
        <v>28.84</v>
      </c>
      <c r="K51" s="16" t="n">
        <f aca="false">IFERROR(LARGE($R51:$CA51,3),"")</f>
        <v>0</v>
      </c>
      <c r="L51" s="16" t="str">
        <f aca="false">IFERROR(LARGE($R51:$CA51,4),"")</f>
        <v/>
      </c>
      <c r="M51" s="16" t="str">
        <f aca="false">IFERROR(LARGE($R51:$CA51,5),"")</f>
        <v/>
      </c>
      <c r="N51" s="16" t="str">
        <f aca="false">IFERROR(LARGE($R51:$CA51,6),"")</f>
        <v/>
      </c>
      <c r="O51" s="16" t="str">
        <f aca="false">IFERROR(LARGE($R51:$CA51,7),"")</f>
        <v/>
      </c>
      <c r="P51" s="16" t="str">
        <f aca="false">IFERROR(LARGE($R51:$CA51,8),"")</f>
        <v/>
      </c>
      <c r="R51" s="17" t="n">
        <f aca="false">IFERROR(VLOOKUP(A51,Libre!A:D,4,0)," ")</f>
        <v>29.43</v>
      </c>
      <c r="S51" s="17" t="str">
        <f aca="false">IFERROR(VLOOKUP(A51,LibreBW!A:D,4,0)," ")</f>
        <v> </v>
      </c>
      <c r="T51" s="17" t="n">
        <f aca="false">IFERROR(VLOOKUP(A51,'01-NIV'!A:F,6,0),"")</f>
        <v>0</v>
      </c>
      <c r="U51" s="17" t="str">
        <f aca="false">IFERROR(VLOOKUP(A51,'02-HUL'!A:F,6,0),"")</f>
        <v/>
      </c>
      <c r="V51" s="17" t="str">
        <f aca="false">IFERROR(VLOOKUP(A51,'03-LIL'!M:R,6,0),"")</f>
        <v/>
      </c>
      <c r="W51" s="17" t="str">
        <f aca="false">IFERROR(VLOOKUP(A51,'03-LIL'!A:F,6,0),"")</f>
        <v/>
      </c>
      <c r="X51" s="17" t="str">
        <f aca="false">IFERROR(VLOOKUP(A51,'04-CHA'!M:R,6,0),"")</f>
        <v/>
      </c>
      <c r="Y51" s="17" t="str">
        <f aca="false">IFERROR(VLOOKUP(A51,'04-CHA'!A:F,6,0),"")</f>
        <v/>
      </c>
      <c r="Z51" s="17" t="str">
        <f aca="false">IFERROR(VLOOKUP(A51,'05-WAT'!M:R,6,0),"")</f>
        <v/>
      </c>
      <c r="AA51" s="17" t="str">
        <f aca="false">IFERROR(VLOOKUP(A51,'05-WAT'!A:F,6,0),"")</f>
        <v/>
      </c>
      <c r="AB51" s="17" t="str">
        <f aca="false">IFERROR(VLOOKUP(A51,'05-DWO'!M:R,6,0),"")</f>
        <v/>
      </c>
      <c r="AC51" s="17" t="str">
        <f aca="false">IFERROR(VLOOKUP(A51,'05-DWO'!A:F,6,0),"")</f>
        <v/>
      </c>
      <c r="AD51" s="17" t="str">
        <f aca="false">IFERROR(VLOOKUP(A51,'06-VIE'!M:R,6,0),"")</f>
        <v/>
      </c>
      <c r="AE51" s="17" t="str">
        <f aca="false">IFERROR(VLOOKUP(A51,'06-VIE'!A:F,6,0),"")</f>
        <v/>
      </c>
      <c r="AF51" s="17" t="str">
        <f aca="false">IFERROR(VLOOKUP(A51,'07-MLL'!M:R,6,0),"")</f>
        <v/>
      </c>
      <c r="AG51" s="17" t="str">
        <f aca="false">IFERROR(VLOOKUP(A51,'07-MLL'!A:F,6,0),"")</f>
        <v/>
      </c>
      <c r="AH51" s="17" t="str">
        <f aca="false">IFERROR(VLOOKUP(A51,'08-ESS14-7'!M:R,6,0),"")</f>
        <v/>
      </c>
      <c r="AI51" s="17" t="str">
        <f aca="false">IFERROR(VLOOKUP(A51,'08-ESS14-7'!A:F,6,0),"")</f>
        <v/>
      </c>
      <c r="AJ51" s="17" t="str">
        <f aca="false">IFERROR(VLOOKUP(A51,'08-ESS21'!A:F,6,0),"")</f>
        <v/>
      </c>
      <c r="AK51" s="17" t="str">
        <f aca="false">IFERROR(VLOOKUP(A51,'09-WAU'!M:R,6,0),"")</f>
        <v/>
      </c>
      <c r="AL51" s="17" t="n">
        <f aca="false">IFERROR(VLOOKUP(A51,'09-WAU'!A:F,6,0),"")</f>
        <v>28.84</v>
      </c>
      <c r="AM51" s="17" t="str">
        <f aca="false">IFERROR(VLOOKUP(A51,'10-ECA'!M:R,6,0),"")</f>
        <v/>
      </c>
      <c r="AN51" s="17" t="str">
        <f aca="false">IFERROR(VLOOKUP(A51,'10-ECA'!A:F,6,0),"")</f>
        <v/>
      </c>
      <c r="AO51" s="17" t="str">
        <f aca="false">IFERROR(VLOOKUP(A51,'11-BIE'!A:F,6,0),"")</f>
        <v/>
      </c>
      <c r="AP51" s="17" t="str">
        <f aca="false">IFERROR(VLOOKUP(A51,'12-BXL'!A:F,6,0),"")</f>
        <v/>
      </c>
      <c r="AQ51" s="17" t="str">
        <f aca="false">IFERROR(VLOOKUP(A51,'13-CER'!M:R,6,0),"")</f>
        <v/>
      </c>
      <c r="AR51" s="17" t="str">
        <f aca="false">IFERROR(VLOOKUP(A51,'13-CER'!A:F,6,0),"")</f>
        <v/>
      </c>
      <c r="AS51" s="17" t="str">
        <f aca="false">IFERROR(VLOOKUP(A51,'14-OGY'!M:R,6,0),"")</f>
        <v/>
      </c>
      <c r="AT51" s="17" t="str">
        <f aca="false">IFERROR(VLOOKUP(A51,'14-OGY'!A:F,6,0),"")</f>
        <v/>
      </c>
      <c r="AU51" s="17" t="str">
        <f aca="false">IFERROR(VLOOKUP(A51,'15-BAI'!A:F,6,0),"")</f>
        <v/>
      </c>
      <c r="AV51" s="17" t="str">
        <f aca="false">IFERROR(VLOOKUP(A51,'16-HERB'!A:F,6,0),"")</f>
        <v/>
      </c>
      <c r="AW51" s="17" t="str">
        <f aca="false">IFERROR(VLOOKUP(A51,'17-LOM'!M:R,6,0),"")</f>
        <v/>
      </c>
      <c r="AX51" s="17" t="str">
        <f aca="false">IFERROR(VLOOKUP(A51,'17-LOM'!A:F,6,0),"")</f>
        <v/>
      </c>
      <c r="AY51" s="17"/>
      <c r="AZ51" s="17"/>
      <c r="BA51" s="17" t="str">
        <f aca="false">IFERROR(VLOOKUP(A51,'20-NIL'!A:F,6,0),"")</f>
        <v/>
      </c>
      <c r="BB51" s="17" t="str">
        <f aca="false">IFERROR(VLOOKUP(A51,'21-OET'!M:R,6,0),"")</f>
        <v/>
      </c>
      <c r="BC51" s="17" t="str">
        <f aca="false">IFERROR(VLOOKUP(A51,'21-OET'!A:F,6,0),"")</f>
        <v/>
      </c>
      <c r="BD51" s="17" t="str">
        <f aca="false">IFERROR(VLOOKUP(A51,'22-SAI'!M:R,6,0),"")</f>
        <v/>
      </c>
      <c r="BE51" s="17" t="str">
        <f aca="false">IFERROR(VLOOKUP(A51,'22-SAI'!A:F,6,0),"")</f>
        <v/>
      </c>
      <c r="BF51" s="17"/>
      <c r="BG51" s="17"/>
      <c r="BH51" s="17" t="str">
        <f aca="false">IFERROR(VLOOKUP(A51,'23-NIV12_5'!M:R,6,0),"")</f>
        <v/>
      </c>
      <c r="BI51" s="17" t="str">
        <f aca="false">IFERROR(VLOOKUP(A51,'23-NIV12_5'!A:F,6,0),"")</f>
        <v/>
      </c>
      <c r="BJ51" s="17" t="str">
        <f aca="false">IFERROR(VLOOKUP(A51,'23-NIV21'!A:F,6,0),"")</f>
        <v/>
      </c>
      <c r="BK51" s="17" t="str">
        <f aca="false">IFERROR(VLOOKUP(A51,'24-HOR'!M:R,6,0),"")</f>
        <v/>
      </c>
      <c r="BL51" s="17" t="str">
        <f aca="false">IFERROR(VLOOKUP(A51,'24-HOR'!A:F,6,0),"")</f>
        <v/>
      </c>
    </row>
    <row r="52" customFormat="false" ht="13.8" hidden="false" customHeight="false" outlineLevel="0" collapsed="false">
      <c r="A52" s="0" t="str">
        <f aca="false">UPPER(B52)&amp;UPPER(C52)</f>
        <v>DURITALILIAN</v>
      </c>
      <c r="B52" s="13" t="s">
        <v>61</v>
      </c>
      <c r="C52" s="13" t="s">
        <v>152</v>
      </c>
      <c r="D52" s="13" t="str">
        <f aca="false">VLOOKUP(A52,Noms!A:H,8,0)</f>
        <v>Jeunes H.</v>
      </c>
      <c r="E52" s="0" t="n">
        <f aca="false">COUNTIF(I52:P52,"&gt;0")</f>
        <v>1</v>
      </c>
      <c r="F52" s="14" t="n">
        <f aca="false">SUM(I52:P52)</f>
        <v>55.62</v>
      </c>
      <c r="G52" s="14" t="n">
        <f aca="false">+F51-F52</f>
        <v>2.65</v>
      </c>
      <c r="H52" s="14" t="n">
        <f aca="false">IF(E52&gt;0,F52/E52,"")</f>
        <v>55.62</v>
      </c>
      <c r="I52" s="15" t="n">
        <f aca="false">IFERROR(LARGE($R52:$CA52,1),"")</f>
        <v>55.62</v>
      </c>
      <c r="J52" s="16" t="n">
        <f aca="false">IFERROR(LARGE($R52:$CA52,2),"")</f>
        <v>0</v>
      </c>
      <c r="K52" s="16" t="str">
        <f aca="false">IFERROR(LARGE($R52:$CA52,3),"")</f>
        <v/>
      </c>
      <c r="L52" s="16" t="str">
        <f aca="false">IFERROR(LARGE($R52:$CA52,4),"")</f>
        <v/>
      </c>
      <c r="M52" s="16" t="str">
        <f aca="false">IFERROR(LARGE($R52:$CA52,5),"")</f>
        <v/>
      </c>
      <c r="N52" s="16" t="str">
        <f aca="false">IFERROR(LARGE($R52:$CA52,6),"")</f>
        <v/>
      </c>
      <c r="O52" s="16" t="str">
        <f aca="false">IFERROR(LARGE($R52:$CA52,7),"")</f>
        <v/>
      </c>
      <c r="P52" s="16" t="str">
        <f aca="false">IFERROR(LARGE($R52:$CA52,8),"")</f>
        <v/>
      </c>
      <c r="R52" s="17" t="n">
        <f aca="false">IFERROR(VLOOKUP(A52,Libre!A:D,4,0)," ")</f>
        <v>55.62</v>
      </c>
      <c r="S52" s="17" t="str">
        <f aca="false">IFERROR(VLOOKUP(A52,LibreBW!A:D,4,0)," ")</f>
        <v> </v>
      </c>
      <c r="T52" s="17" t="n">
        <f aca="false">IFERROR(VLOOKUP(A52,'01-NIV'!A:F,6,0),"")</f>
        <v>0</v>
      </c>
      <c r="U52" s="17" t="str">
        <f aca="false">IFERROR(VLOOKUP(A52,'02-HUL'!A:F,6,0),"")</f>
        <v/>
      </c>
      <c r="V52" s="17" t="str">
        <f aca="false">IFERROR(VLOOKUP(A52,'03-LIL'!M:R,6,0),"")</f>
        <v/>
      </c>
      <c r="W52" s="17" t="str">
        <f aca="false">IFERROR(VLOOKUP(A52,'03-LIL'!A:F,6,0),"")</f>
        <v/>
      </c>
      <c r="X52" s="17" t="str">
        <f aca="false">IFERROR(VLOOKUP(A52,'04-CHA'!M:R,6,0),"")</f>
        <v/>
      </c>
      <c r="Y52" s="17" t="str">
        <f aca="false">IFERROR(VLOOKUP(A52,'04-CHA'!A:F,6,0),"")</f>
        <v/>
      </c>
      <c r="Z52" s="17" t="str">
        <f aca="false">IFERROR(VLOOKUP(A52,'05-WAT'!M:R,6,0),"")</f>
        <v/>
      </c>
      <c r="AA52" s="17" t="str">
        <f aca="false">IFERROR(VLOOKUP(A52,'05-WAT'!A:F,6,0),"")</f>
        <v/>
      </c>
      <c r="AB52" s="17" t="str">
        <f aca="false">IFERROR(VLOOKUP(A52,'05-DWO'!M:R,6,0),"")</f>
        <v/>
      </c>
      <c r="AC52" s="17" t="str">
        <f aca="false">IFERROR(VLOOKUP(A52,'05-DWO'!A:F,6,0),"")</f>
        <v/>
      </c>
      <c r="AD52" s="17" t="str">
        <f aca="false">IFERROR(VLOOKUP(A52,'06-VIE'!M:R,6,0),"")</f>
        <v/>
      </c>
      <c r="AE52" s="17" t="str">
        <f aca="false">IFERROR(VLOOKUP(A52,'06-VIE'!A:F,6,0),"")</f>
        <v/>
      </c>
      <c r="AF52" s="17" t="str">
        <f aca="false">IFERROR(VLOOKUP(A52,'07-MLL'!M:R,6,0),"")</f>
        <v/>
      </c>
      <c r="AG52" s="17" t="str">
        <f aca="false">IFERROR(VLOOKUP(A52,'07-MLL'!A:F,6,0),"")</f>
        <v/>
      </c>
      <c r="AH52" s="17" t="str">
        <f aca="false">IFERROR(VLOOKUP(A52,'08-ESS14-7'!M:R,6,0),"")</f>
        <v/>
      </c>
      <c r="AI52" s="17" t="str">
        <f aca="false">IFERROR(VLOOKUP(A52,'08-ESS14-7'!A:F,6,0),"")</f>
        <v/>
      </c>
      <c r="AJ52" s="17" t="str">
        <f aca="false">IFERROR(VLOOKUP(A52,'08-ESS21'!A:F,6,0),"")</f>
        <v/>
      </c>
      <c r="AK52" s="17" t="str">
        <f aca="false">IFERROR(VLOOKUP(A52,'09-WAU'!M:R,6,0),"")</f>
        <v/>
      </c>
      <c r="AL52" s="17" t="str">
        <f aca="false">IFERROR(VLOOKUP(A52,'09-WAU'!A:F,6,0),"")</f>
        <v/>
      </c>
      <c r="AM52" s="17" t="str">
        <f aca="false">IFERROR(VLOOKUP(A52,'10-ECA'!M:R,6,0),"")</f>
        <v/>
      </c>
      <c r="AN52" s="17" t="str">
        <f aca="false">IFERROR(VLOOKUP(A52,'10-ECA'!A:F,6,0),"")</f>
        <v/>
      </c>
      <c r="AO52" s="17" t="str">
        <f aca="false">IFERROR(VLOOKUP(A52,'11-BIE'!A:F,6,0),"")</f>
        <v/>
      </c>
      <c r="AP52" s="17" t="str">
        <f aca="false">IFERROR(VLOOKUP(A52,'12-BXL'!A:F,6,0),"")</f>
        <v/>
      </c>
      <c r="AQ52" s="17" t="str">
        <f aca="false">IFERROR(VLOOKUP(A52,'13-CER'!M:R,6,0),"")</f>
        <v/>
      </c>
      <c r="AR52" s="17" t="str">
        <f aca="false">IFERROR(VLOOKUP(A52,'13-CER'!A:F,6,0),"")</f>
        <v/>
      </c>
      <c r="AS52" s="17" t="str">
        <f aca="false">IFERROR(VLOOKUP(A52,'14-OGY'!M:R,6,0),"")</f>
        <v/>
      </c>
      <c r="AT52" s="17" t="str">
        <f aca="false">IFERROR(VLOOKUP(A52,'14-OGY'!A:F,6,0),"")</f>
        <v/>
      </c>
      <c r="AU52" s="17" t="str">
        <f aca="false">IFERROR(VLOOKUP(A52,'15-BAI'!A:F,6,0),"")</f>
        <v/>
      </c>
      <c r="AV52" s="17" t="str">
        <f aca="false">IFERROR(VLOOKUP(A52,'16-HERB'!A:F,6,0),"")</f>
        <v/>
      </c>
      <c r="AW52" s="17" t="str">
        <f aca="false">IFERROR(VLOOKUP(A52,'17-LOM'!M:R,6,0),"")</f>
        <v/>
      </c>
      <c r="AX52" s="17" t="str">
        <f aca="false">IFERROR(VLOOKUP(A52,'17-LOM'!A:F,6,0),"")</f>
        <v/>
      </c>
      <c r="AY52" s="17"/>
      <c r="AZ52" s="17"/>
      <c r="BA52" s="17" t="str">
        <f aca="false">IFERROR(VLOOKUP(A52,'20-NIL'!A:F,6,0),"")</f>
        <v/>
      </c>
      <c r="BB52" s="17" t="str">
        <f aca="false">IFERROR(VLOOKUP(A52,'21-OET'!M:R,6,0),"")</f>
        <v/>
      </c>
      <c r="BC52" s="17" t="str">
        <f aca="false">IFERROR(VLOOKUP(A52,'21-OET'!A:F,6,0),"")</f>
        <v/>
      </c>
      <c r="BD52" s="17" t="str">
        <f aca="false">IFERROR(VLOOKUP(A52,'22-SAI'!M:R,6,0),"")</f>
        <v/>
      </c>
      <c r="BE52" s="17" t="str">
        <f aca="false">IFERROR(VLOOKUP(A52,'22-SAI'!A:F,6,0),"")</f>
        <v/>
      </c>
      <c r="BF52" s="17"/>
      <c r="BG52" s="17"/>
      <c r="BH52" s="17" t="str">
        <f aca="false">IFERROR(VLOOKUP(A52,'23-NIV12_5'!M:R,6,0),"")</f>
        <v/>
      </c>
      <c r="BI52" s="17" t="str">
        <f aca="false">IFERROR(VLOOKUP(A52,'23-NIV12_5'!A:F,6,0),"")</f>
        <v/>
      </c>
      <c r="BJ52" s="17" t="str">
        <f aca="false">IFERROR(VLOOKUP(A52,'23-NIV21'!A:F,6,0),"")</f>
        <v/>
      </c>
      <c r="BK52" s="17" t="str">
        <f aca="false">IFERROR(VLOOKUP(A52,'24-HOR'!M:R,6,0),"")</f>
        <v/>
      </c>
      <c r="BL52" s="17" t="str">
        <f aca="false">IFERROR(VLOOKUP(A52,'24-HOR'!A:F,6,0),"")</f>
        <v/>
      </c>
    </row>
    <row r="53" customFormat="false" ht="13.8" hidden="false" customHeight="false" outlineLevel="0" collapsed="false">
      <c r="A53" s="0" t="str">
        <f aca="false">UPPER(B53)&amp;UPPER(C53)</f>
        <v>PANISVIRGINIE P.</v>
      </c>
      <c r="B53" s="19" t="s">
        <v>153</v>
      </c>
      <c r="C53" s="19" t="s">
        <v>154</v>
      </c>
      <c r="D53" s="19" t="str">
        <f aca="false">VLOOKUP(A53,Noms!A:H,8,0)</f>
        <v>Aînées 2</v>
      </c>
      <c r="E53" s="0" t="n">
        <f aca="false">COUNTIF(I53:P53,"&gt;0")</f>
        <v>2</v>
      </c>
      <c r="F53" s="14" t="n">
        <f aca="false">SUM(I53:P53)</f>
        <v>52.26</v>
      </c>
      <c r="G53" s="14" t="n">
        <f aca="false">+F52-F53</f>
        <v>3.35999999999999</v>
      </c>
      <c r="H53" s="14" t="n">
        <f aca="false">IF(E53&gt;0,F53/E53,"")</f>
        <v>26.13</v>
      </c>
      <c r="I53" s="15" t="n">
        <f aca="false">IFERROR(LARGE($R53:$CA53,1),"")</f>
        <v>30.92</v>
      </c>
      <c r="J53" s="16" t="n">
        <f aca="false">IFERROR(LARGE($R53:$CA53,2),"")</f>
        <v>21.34</v>
      </c>
      <c r="K53" s="16" t="str">
        <f aca="false">IFERROR(LARGE($R53:$CA53,3),"")</f>
        <v/>
      </c>
      <c r="L53" s="16" t="str">
        <f aca="false">IFERROR(LARGE($R53:$CA53,4),"")</f>
        <v/>
      </c>
      <c r="M53" s="16" t="str">
        <f aca="false">IFERROR(LARGE($R53:$CA53,5),"")</f>
        <v/>
      </c>
      <c r="N53" s="16" t="str">
        <f aca="false">IFERROR(LARGE($R53:$CA53,6),"")</f>
        <v/>
      </c>
      <c r="O53" s="16" t="str">
        <f aca="false">IFERROR(LARGE($R53:$CA53,7),"")</f>
        <v/>
      </c>
      <c r="P53" s="16" t="str">
        <f aca="false">IFERROR(LARGE($R53:$CA53,8),"")</f>
        <v/>
      </c>
      <c r="R53" s="17" t="str">
        <f aca="false">IFERROR(VLOOKUP(A53,Libre!A:D,4,0)," ")</f>
        <v> </v>
      </c>
      <c r="S53" s="17" t="str">
        <f aca="false">IFERROR(VLOOKUP(A53,LibreBW!A:D,4,0)," ")</f>
        <v> </v>
      </c>
      <c r="T53" s="17" t="str">
        <f aca="false">IFERROR(VLOOKUP(A53,'01-NIV'!A:F,6,0),"")</f>
        <v/>
      </c>
      <c r="U53" s="17" t="str">
        <f aca="false">IFERROR(VLOOKUP(A53,'02-HUL'!A:F,6,0),"")</f>
        <v/>
      </c>
      <c r="V53" s="17" t="str">
        <f aca="false">IFERROR(VLOOKUP(A53,'03-LIL'!M:R,6,0),"")</f>
        <v/>
      </c>
      <c r="W53" s="17" t="str">
        <f aca="false">IFERROR(VLOOKUP(A53,'03-LIL'!A:F,6,0),"")</f>
        <v/>
      </c>
      <c r="X53" s="17" t="str">
        <f aca="false">IFERROR(VLOOKUP(A53,'04-CHA'!M:R,6,0),"")</f>
        <v/>
      </c>
      <c r="Y53" s="17" t="str">
        <f aca="false">IFERROR(VLOOKUP(A53,'04-CHA'!A:F,6,0),"")</f>
        <v/>
      </c>
      <c r="Z53" s="17" t="str">
        <f aca="false">IFERROR(VLOOKUP(A53,'05-WAT'!M:R,6,0),"")</f>
        <v/>
      </c>
      <c r="AA53" s="17" t="str">
        <f aca="false">IFERROR(VLOOKUP(A53,'05-WAT'!A:F,6,0),"")</f>
        <v/>
      </c>
      <c r="AB53" s="17" t="str">
        <f aca="false">IFERROR(VLOOKUP(A53,'05-DWO'!M:R,6,0),"")</f>
        <v/>
      </c>
      <c r="AC53" s="17" t="str">
        <f aca="false">IFERROR(VLOOKUP(A53,'05-DWO'!A:F,6,0),"")</f>
        <v/>
      </c>
      <c r="AD53" s="17" t="str">
        <f aca="false">IFERROR(VLOOKUP(A53,'06-VIE'!M:R,6,0),"")</f>
        <v/>
      </c>
      <c r="AE53" s="17" t="str">
        <f aca="false">IFERROR(VLOOKUP(A53,'06-VIE'!A:F,6,0),"")</f>
        <v/>
      </c>
      <c r="AF53" s="17" t="str">
        <f aca="false">IFERROR(VLOOKUP(A53,'07-MLL'!M:R,6,0),"")</f>
        <v/>
      </c>
      <c r="AG53" s="17" t="str">
        <f aca="false">IFERROR(VLOOKUP(A53,'07-MLL'!A:F,6,0),"")</f>
        <v/>
      </c>
      <c r="AH53" s="17" t="str">
        <f aca="false">IFERROR(VLOOKUP(A53,'08-ESS14-7'!M:R,6,0),"")</f>
        <v/>
      </c>
      <c r="AI53" s="17" t="str">
        <f aca="false">IFERROR(VLOOKUP(A53,'08-ESS14-7'!A:F,6,0),"")</f>
        <v/>
      </c>
      <c r="AJ53" s="17" t="str">
        <f aca="false">IFERROR(VLOOKUP(A53,'08-ESS21'!A:F,6,0),"")</f>
        <v/>
      </c>
      <c r="AK53" s="17" t="str">
        <f aca="false">IFERROR(VLOOKUP(A53,'09-WAU'!M:R,6,0),"")</f>
        <v/>
      </c>
      <c r="AL53" s="17" t="str">
        <f aca="false">IFERROR(VLOOKUP(A53,'09-WAU'!A:F,6,0),"")</f>
        <v/>
      </c>
      <c r="AM53" s="17" t="str">
        <f aca="false">IFERROR(VLOOKUP(A53,'10-ECA'!M:R,6,0),"")</f>
        <v/>
      </c>
      <c r="AN53" s="17" t="str">
        <f aca="false">IFERROR(VLOOKUP(A53,'10-ECA'!A:F,6,0),"")</f>
        <v/>
      </c>
      <c r="AO53" s="17" t="str">
        <f aca="false">IFERROR(VLOOKUP(A53,'11-BIE'!A:F,6,0),"")</f>
        <v/>
      </c>
      <c r="AP53" s="17" t="str">
        <f aca="false">IFERROR(VLOOKUP(A53,'12-BXL'!A:F,6,0),"")</f>
        <v/>
      </c>
      <c r="AQ53" s="17" t="str">
        <f aca="false">IFERROR(VLOOKUP(A53,'13-CER'!M:R,6,0),"")</f>
        <v/>
      </c>
      <c r="AR53" s="17" t="str">
        <f aca="false">IFERROR(VLOOKUP(A53,'13-CER'!A:F,6,0),"")</f>
        <v/>
      </c>
      <c r="AS53" s="17" t="str">
        <f aca="false">IFERROR(VLOOKUP(A53,'14-OGY'!M:R,6,0),"")</f>
        <v/>
      </c>
      <c r="AT53" s="17" t="str">
        <f aca="false">IFERROR(VLOOKUP(A53,'14-OGY'!A:F,6,0),"")</f>
        <v/>
      </c>
      <c r="AU53" s="17" t="str">
        <f aca="false">IFERROR(VLOOKUP(A53,'15-BAI'!A:F,6,0),"")</f>
        <v/>
      </c>
      <c r="AV53" s="17" t="str">
        <f aca="false">IFERROR(VLOOKUP(A53,'16-HERB'!A:F,6,0),"")</f>
        <v/>
      </c>
      <c r="AW53" s="17" t="str">
        <f aca="false">IFERROR(VLOOKUP(A53,'17-LOM'!M:R,6,0),"")</f>
        <v/>
      </c>
      <c r="AX53" s="17" t="str">
        <f aca="false">IFERROR(VLOOKUP(A53,'17-LOM'!A:F,6,0),"")</f>
        <v/>
      </c>
      <c r="AY53" s="17"/>
      <c r="AZ53" s="17"/>
      <c r="BA53" s="17" t="str">
        <f aca="false">IFERROR(VLOOKUP(A53,'20-NIL'!A:F,6,0),"")</f>
        <v/>
      </c>
      <c r="BB53" s="17" t="str">
        <f aca="false">IFERROR(VLOOKUP(A53,'21-OET'!M:R,6,0),"")</f>
        <v/>
      </c>
      <c r="BC53" s="17" t="str">
        <f aca="false">IFERROR(VLOOKUP(A53,'21-OET'!A:F,6,0),"")</f>
        <v/>
      </c>
      <c r="BD53" s="17" t="n">
        <f aca="false">IFERROR(VLOOKUP(A53,'22-SAI'!M:R,6,0),"")</f>
        <v>21.34</v>
      </c>
      <c r="BE53" s="17" t="str">
        <f aca="false">IFERROR(VLOOKUP(A53,'22-SAI'!A:F,6,0),"")</f>
        <v/>
      </c>
      <c r="BF53" s="17"/>
      <c r="BG53" s="17"/>
      <c r="BH53" s="17" t="n">
        <f aca="false">IFERROR(VLOOKUP(A53,'23-NIV12_5'!M:R,6,0),"")</f>
        <v>30.92</v>
      </c>
      <c r="BI53" s="17" t="str">
        <f aca="false">IFERROR(VLOOKUP(A53,'23-NIV12_5'!A:F,6,0),"")</f>
        <v/>
      </c>
      <c r="BJ53" s="17" t="str">
        <f aca="false">IFERROR(VLOOKUP(A53,'23-NIV21'!A:F,6,0),"")</f>
        <v/>
      </c>
      <c r="BK53" s="17" t="str">
        <f aca="false">IFERROR(VLOOKUP(A53,'24-HOR'!M:R,6,0),"")</f>
        <v/>
      </c>
      <c r="BL53" s="17" t="str">
        <f aca="false">IFERROR(VLOOKUP(A53,'24-HOR'!A:F,6,0),"")</f>
        <v/>
      </c>
    </row>
    <row r="54" customFormat="false" ht="13.8" hidden="false" customHeight="false" outlineLevel="0" collapsed="false">
      <c r="A54" s="0" t="str">
        <f aca="false">UPPER(B54)&amp;UPPER(C54)</f>
        <v>HUSTINMARC H.</v>
      </c>
      <c r="B54" s="13" t="s">
        <v>155</v>
      </c>
      <c r="C54" s="13" t="s">
        <v>156</v>
      </c>
      <c r="D54" s="13" t="str">
        <f aca="false">VLOOKUP(A54,Noms!A:H,8,0)</f>
        <v>Vétérans 2</v>
      </c>
      <c r="E54" s="0" t="n">
        <f aca="false">COUNTIF(I54:P54,"&gt;0")</f>
        <v>2</v>
      </c>
      <c r="F54" s="14" t="n">
        <f aca="false">SUM(I54:P54)</f>
        <v>51.35</v>
      </c>
      <c r="G54" s="14" t="n">
        <f aca="false">+F53-F54</f>
        <v>0.910000000000004</v>
      </c>
      <c r="H54" s="14" t="n">
        <f aca="false">IF(E54&gt;0,F54/E54,"")</f>
        <v>25.675</v>
      </c>
      <c r="I54" s="15" t="n">
        <f aca="false">IFERROR(LARGE($R54:$CA54,1),"")</f>
        <v>35.88</v>
      </c>
      <c r="J54" s="16" t="n">
        <f aca="false">IFERROR(LARGE($R54:$CA54,2),"")</f>
        <v>15.47</v>
      </c>
      <c r="K54" s="16" t="n">
        <f aca="false">IFERROR(LARGE($R54:$CA54,3),"")</f>
        <v>0</v>
      </c>
      <c r="L54" s="16" t="str">
        <f aca="false">IFERROR(LARGE($R54:$CA54,4),"")</f>
        <v/>
      </c>
      <c r="M54" s="16" t="str">
        <f aca="false">IFERROR(LARGE($R54:$CA54,5),"")</f>
        <v/>
      </c>
      <c r="N54" s="16" t="str">
        <f aca="false">IFERROR(LARGE($R54:$CA54,6),"")</f>
        <v/>
      </c>
      <c r="O54" s="16" t="str">
        <f aca="false">IFERROR(LARGE($R54:$CA54,7),"")</f>
        <v/>
      </c>
      <c r="P54" s="16" t="str">
        <f aca="false">IFERROR(LARGE($R54:$CA54,8),"")</f>
        <v/>
      </c>
      <c r="R54" s="17" t="n">
        <f aca="false">IFERROR(VLOOKUP(A54,Libre!A:D,4,0)," ")</f>
        <v>35.88</v>
      </c>
      <c r="S54" s="17" t="str">
        <f aca="false">IFERROR(VLOOKUP(A54,LibreBW!A:D,4,0)," ")</f>
        <v> </v>
      </c>
      <c r="T54" s="17" t="n">
        <f aca="false">IFERROR(VLOOKUP(A54,'01-NIV'!A:F,6,0),"")</f>
        <v>0</v>
      </c>
      <c r="U54" s="17" t="str">
        <f aca="false">IFERROR(VLOOKUP(A54,'02-HUL'!A:F,6,0),"")</f>
        <v/>
      </c>
      <c r="V54" s="17" t="str">
        <f aca="false">IFERROR(VLOOKUP(A54,'03-LIL'!M:R,6,0),"")</f>
        <v/>
      </c>
      <c r="W54" s="17" t="str">
        <f aca="false">IFERROR(VLOOKUP(A54,'03-LIL'!A:F,6,0),"")</f>
        <v/>
      </c>
      <c r="X54" s="17" t="str">
        <f aca="false">IFERROR(VLOOKUP(A54,'04-CHA'!M:R,6,0),"")</f>
        <v/>
      </c>
      <c r="Y54" s="17" t="str">
        <f aca="false">IFERROR(VLOOKUP(A54,'04-CHA'!A:F,6,0),"")</f>
        <v/>
      </c>
      <c r="Z54" s="17" t="str">
        <f aca="false">IFERROR(VLOOKUP(A54,'05-WAT'!M:R,6,0),"")</f>
        <v/>
      </c>
      <c r="AA54" s="17" t="str">
        <f aca="false">IFERROR(VLOOKUP(A54,'05-WAT'!A:F,6,0),"")</f>
        <v/>
      </c>
      <c r="AB54" s="17" t="str">
        <f aca="false">IFERROR(VLOOKUP(A54,'05-DWO'!M:R,6,0),"")</f>
        <v/>
      </c>
      <c r="AC54" s="17" t="str">
        <f aca="false">IFERROR(VLOOKUP(A54,'05-DWO'!A:F,6,0),"")</f>
        <v/>
      </c>
      <c r="AD54" s="17" t="str">
        <f aca="false">IFERROR(VLOOKUP(A54,'06-VIE'!M:R,6,0),"")</f>
        <v/>
      </c>
      <c r="AE54" s="17" t="str">
        <f aca="false">IFERROR(VLOOKUP(A54,'06-VIE'!A:F,6,0),"")</f>
        <v/>
      </c>
      <c r="AF54" s="17" t="str">
        <f aca="false">IFERROR(VLOOKUP(A54,'07-MLL'!M:R,6,0),"")</f>
        <v/>
      </c>
      <c r="AG54" s="17" t="str">
        <f aca="false">IFERROR(VLOOKUP(A54,'07-MLL'!A:F,6,0),"")</f>
        <v/>
      </c>
      <c r="AH54" s="17" t="str">
        <f aca="false">IFERROR(VLOOKUP(A54,'08-ESS14-7'!M:R,6,0),"")</f>
        <v/>
      </c>
      <c r="AI54" s="17" t="str">
        <f aca="false">IFERROR(VLOOKUP(A54,'08-ESS14-7'!A:F,6,0),"")</f>
        <v/>
      </c>
      <c r="AJ54" s="17" t="str">
        <f aca="false">IFERROR(VLOOKUP(A54,'08-ESS21'!A:F,6,0),"")</f>
        <v/>
      </c>
      <c r="AK54" s="17" t="str">
        <f aca="false">IFERROR(VLOOKUP(A54,'09-WAU'!M:R,6,0),"")</f>
        <v/>
      </c>
      <c r="AL54" s="17" t="str">
        <f aca="false">IFERROR(VLOOKUP(A54,'09-WAU'!A:F,6,0),"")</f>
        <v/>
      </c>
      <c r="AM54" s="17" t="str">
        <f aca="false">IFERROR(VLOOKUP(A54,'10-ECA'!M:R,6,0),"")</f>
        <v/>
      </c>
      <c r="AN54" s="17" t="str">
        <f aca="false">IFERROR(VLOOKUP(A54,'10-ECA'!A:F,6,0),"")</f>
        <v/>
      </c>
      <c r="AO54" s="17" t="str">
        <f aca="false">IFERROR(VLOOKUP(A54,'11-BIE'!A:F,6,0),"")</f>
        <v/>
      </c>
      <c r="AP54" s="17" t="str">
        <f aca="false">IFERROR(VLOOKUP(A54,'12-BXL'!A:F,6,0),"")</f>
        <v/>
      </c>
      <c r="AQ54" s="17" t="str">
        <f aca="false">IFERROR(VLOOKUP(A54,'13-CER'!M:R,6,0),"")</f>
        <v/>
      </c>
      <c r="AR54" s="17" t="str">
        <f aca="false">IFERROR(VLOOKUP(A54,'13-CER'!A:F,6,0),"")</f>
        <v/>
      </c>
      <c r="AS54" s="17" t="str">
        <f aca="false">IFERROR(VLOOKUP(A54,'14-OGY'!M:R,6,0),"")</f>
        <v/>
      </c>
      <c r="AT54" s="17" t="str">
        <f aca="false">IFERROR(VLOOKUP(A54,'14-OGY'!A:F,6,0),"")</f>
        <v/>
      </c>
      <c r="AU54" s="17" t="str">
        <f aca="false">IFERROR(VLOOKUP(A54,'15-BAI'!A:F,6,0),"")</f>
        <v/>
      </c>
      <c r="AV54" s="17" t="str">
        <f aca="false">IFERROR(VLOOKUP(A54,'16-HERB'!A:F,6,0),"")</f>
        <v/>
      </c>
      <c r="AW54" s="17" t="str">
        <f aca="false">IFERROR(VLOOKUP(A54,'17-LOM'!M:R,6,0),"")</f>
        <v/>
      </c>
      <c r="AX54" s="17" t="str">
        <f aca="false">IFERROR(VLOOKUP(A54,'17-LOM'!A:F,6,0),"")</f>
        <v/>
      </c>
      <c r="AY54" s="17"/>
      <c r="AZ54" s="17"/>
      <c r="BA54" s="17" t="str">
        <f aca="false">IFERROR(VLOOKUP(A54,'20-NIL'!A:F,6,0),"")</f>
        <v/>
      </c>
      <c r="BB54" s="17" t="str">
        <f aca="false">IFERROR(VLOOKUP(A54,'21-OET'!M:R,6,0),"")</f>
        <v/>
      </c>
      <c r="BC54" s="17" t="str">
        <f aca="false">IFERROR(VLOOKUP(A54,'21-OET'!A:F,6,0),"")</f>
        <v/>
      </c>
      <c r="BD54" s="17" t="str">
        <f aca="false">IFERROR(VLOOKUP(A54,'22-SAI'!M:R,6,0),"")</f>
        <v/>
      </c>
      <c r="BE54" s="17" t="n">
        <f aca="false">IFERROR(VLOOKUP(A54,'22-SAI'!A:F,6,0),"")</f>
        <v>15.47</v>
      </c>
      <c r="BF54" s="17"/>
      <c r="BG54" s="17"/>
      <c r="BH54" s="17" t="str">
        <f aca="false">IFERROR(VLOOKUP(A54,'23-NIV12_5'!M:R,6,0),"")</f>
        <v/>
      </c>
      <c r="BI54" s="17" t="str">
        <f aca="false">IFERROR(VLOOKUP(A54,'23-NIV12_5'!A:F,6,0),"")</f>
        <v/>
      </c>
      <c r="BJ54" s="17" t="str">
        <f aca="false">IFERROR(VLOOKUP(A54,'23-NIV21'!A:F,6,0),"")</f>
        <v/>
      </c>
      <c r="BK54" s="17" t="str">
        <f aca="false">IFERROR(VLOOKUP(A54,'24-HOR'!M:R,6,0),"")</f>
        <v/>
      </c>
      <c r="BL54" s="17" t="str">
        <f aca="false">IFERROR(VLOOKUP(A54,'24-HOR'!A:F,6,0),"")</f>
        <v/>
      </c>
    </row>
    <row r="55" customFormat="false" ht="13.8" hidden="false" customHeight="false" outlineLevel="0" collapsed="false">
      <c r="A55" s="0" t="str">
        <f aca="false">UPPER(B55)&amp;UPPER(C55)</f>
        <v>LACHAMBRECAROLINE</v>
      </c>
      <c r="B55" s="19" t="s">
        <v>157</v>
      </c>
      <c r="C55" s="19" t="s">
        <v>158</v>
      </c>
      <c r="D55" s="19" t="str">
        <f aca="false">VLOOKUP(A55,Noms!A:H,8,0)</f>
        <v>Dames 2</v>
      </c>
      <c r="E55" s="0" t="n">
        <f aca="false">COUNTIF(I55:P55,"&gt;0")</f>
        <v>1</v>
      </c>
      <c r="F55" s="14" t="n">
        <f aca="false">SUM(I55:P55)</f>
        <v>43.86</v>
      </c>
      <c r="G55" s="14" t="n">
        <f aca="false">+F54-F55</f>
        <v>7.49</v>
      </c>
      <c r="H55" s="14" t="n">
        <f aca="false">IF(E55&gt;0,F55/E55,"")</f>
        <v>43.86</v>
      </c>
      <c r="I55" s="15" t="n">
        <f aca="false">IFERROR(LARGE($R55:$CA55,1),"")</f>
        <v>43.86</v>
      </c>
      <c r="J55" s="16" t="str">
        <f aca="false">IFERROR(LARGE($R55:$CA55,2),"")</f>
        <v/>
      </c>
      <c r="K55" s="16" t="str">
        <f aca="false">IFERROR(LARGE($R55:$CA55,3),"")</f>
        <v/>
      </c>
      <c r="L55" s="16" t="str">
        <f aca="false">IFERROR(LARGE($R55:$CA55,4),"")</f>
        <v/>
      </c>
      <c r="M55" s="16" t="str">
        <f aca="false">IFERROR(LARGE($R55:$CA55,5),"")</f>
        <v/>
      </c>
      <c r="N55" s="16" t="str">
        <f aca="false">IFERROR(LARGE($R55:$CA55,6),"")</f>
        <v/>
      </c>
      <c r="O55" s="16" t="str">
        <f aca="false">IFERROR(LARGE($R55:$CA55,7),"")</f>
        <v/>
      </c>
      <c r="P55" s="16" t="str">
        <f aca="false">IFERROR(LARGE($R55:$CA55,8),"")</f>
        <v/>
      </c>
      <c r="R55" s="17" t="n">
        <f aca="false">IFERROR(VLOOKUP(A55,Libre!A:D,4,0)," ")</f>
        <v>43.86</v>
      </c>
      <c r="S55" s="17" t="str">
        <f aca="false">IFERROR(VLOOKUP(A55,LibreBW!A:D,4,0)," ")</f>
        <v> </v>
      </c>
      <c r="T55" s="17" t="str">
        <f aca="false">IFERROR(VLOOKUP(A55,'01-NIV'!A:F,6,0),"")</f>
        <v/>
      </c>
      <c r="U55" s="17" t="str">
        <f aca="false">IFERROR(VLOOKUP(A55,'02-HUL'!A:F,6,0),"")</f>
        <v/>
      </c>
      <c r="V55" s="17" t="str">
        <f aca="false">IFERROR(VLOOKUP(A55,'03-LIL'!M:R,6,0),"")</f>
        <v/>
      </c>
      <c r="W55" s="17" t="str">
        <f aca="false">IFERROR(VLOOKUP(A55,'03-LIL'!A:F,6,0),"")</f>
        <v/>
      </c>
      <c r="X55" s="17" t="str">
        <f aca="false">IFERROR(VLOOKUP(A55,'04-CHA'!M:R,6,0),"")</f>
        <v/>
      </c>
      <c r="Y55" s="17" t="str">
        <f aca="false">IFERROR(VLOOKUP(A55,'04-CHA'!A:F,6,0),"")</f>
        <v/>
      </c>
      <c r="Z55" s="17" t="str">
        <f aca="false">IFERROR(VLOOKUP(A55,'05-WAT'!M:R,6,0),"")</f>
        <v/>
      </c>
      <c r="AA55" s="17" t="str">
        <f aca="false">IFERROR(VLOOKUP(A55,'05-WAT'!A:F,6,0),"")</f>
        <v/>
      </c>
      <c r="AB55" s="17" t="str">
        <f aca="false">IFERROR(VLOOKUP(A55,'05-DWO'!M:R,6,0),"")</f>
        <v/>
      </c>
      <c r="AC55" s="17" t="str">
        <f aca="false">IFERROR(VLOOKUP(A55,'05-DWO'!A:F,6,0),"")</f>
        <v/>
      </c>
      <c r="AD55" s="17" t="str">
        <f aca="false">IFERROR(VLOOKUP(A55,'06-VIE'!M:R,6,0),"")</f>
        <v/>
      </c>
      <c r="AE55" s="17" t="str">
        <f aca="false">IFERROR(VLOOKUP(A55,'06-VIE'!A:F,6,0),"")</f>
        <v/>
      </c>
      <c r="AF55" s="17" t="str">
        <f aca="false">IFERROR(VLOOKUP(A55,'07-MLL'!M:R,6,0),"")</f>
        <v/>
      </c>
      <c r="AG55" s="17" t="str">
        <f aca="false">IFERROR(VLOOKUP(A55,'07-MLL'!A:F,6,0),"")</f>
        <v/>
      </c>
      <c r="AH55" s="17" t="str">
        <f aca="false">IFERROR(VLOOKUP(A55,'08-ESS14-7'!M:R,6,0),"")</f>
        <v/>
      </c>
      <c r="AI55" s="17" t="str">
        <f aca="false">IFERROR(VLOOKUP(A55,'08-ESS14-7'!A:F,6,0),"")</f>
        <v/>
      </c>
      <c r="AJ55" s="17" t="str">
        <f aca="false">IFERROR(VLOOKUP(A55,'08-ESS21'!A:F,6,0),"")</f>
        <v/>
      </c>
      <c r="AK55" s="17" t="str">
        <f aca="false">IFERROR(VLOOKUP(A55,'09-WAU'!M:R,6,0),"")</f>
        <v/>
      </c>
      <c r="AL55" s="17" t="str">
        <f aca="false">IFERROR(VLOOKUP(A55,'09-WAU'!A:F,6,0),"")</f>
        <v/>
      </c>
      <c r="AM55" s="17" t="str">
        <f aca="false">IFERROR(VLOOKUP(A55,'10-ECA'!M:R,6,0),"")</f>
        <v/>
      </c>
      <c r="AN55" s="17" t="str">
        <f aca="false">IFERROR(VLOOKUP(A55,'10-ECA'!A:F,6,0),"")</f>
        <v/>
      </c>
      <c r="AO55" s="17" t="str">
        <f aca="false">IFERROR(VLOOKUP(A55,'11-BIE'!A:F,6,0),"")</f>
        <v/>
      </c>
      <c r="AP55" s="17" t="str">
        <f aca="false">IFERROR(VLOOKUP(A55,'12-BXL'!A:F,6,0),"")</f>
        <v/>
      </c>
      <c r="AQ55" s="17" t="str">
        <f aca="false">IFERROR(VLOOKUP(A55,'13-CER'!M:R,6,0),"")</f>
        <v/>
      </c>
      <c r="AR55" s="17" t="str">
        <f aca="false">IFERROR(VLOOKUP(A55,'13-CER'!A:F,6,0),"")</f>
        <v/>
      </c>
      <c r="AS55" s="17" t="str">
        <f aca="false">IFERROR(VLOOKUP(A55,'14-OGY'!M:R,6,0),"")</f>
        <v/>
      </c>
      <c r="AT55" s="17" t="str">
        <f aca="false">IFERROR(VLOOKUP(A55,'14-OGY'!A:F,6,0),"")</f>
        <v/>
      </c>
      <c r="AU55" s="17" t="str">
        <f aca="false">IFERROR(VLOOKUP(A55,'15-BAI'!A:F,6,0),"")</f>
        <v/>
      </c>
      <c r="AV55" s="17" t="str">
        <f aca="false">IFERROR(VLOOKUP(A55,'16-HERB'!A:F,6,0),"")</f>
        <v/>
      </c>
      <c r="AW55" s="17" t="str">
        <f aca="false">IFERROR(VLOOKUP(A55,'17-LOM'!M:R,6,0),"")</f>
        <v/>
      </c>
      <c r="AX55" s="17" t="str">
        <f aca="false">IFERROR(VLOOKUP(A55,'17-LOM'!A:F,6,0),"")</f>
        <v/>
      </c>
      <c r="AY55" s="17"/>
      <c r="AZ55" s="17"/>
      <c r="BA55" s="17" t="str">
        <f aca="false">IFERROR(VLOOKUP(A55,'20-NIL'!A:F,6,0),"")</f>
        <v/>
      </c>
      <c r="BB55" s="17" t="str">
        <f aca="false">IFERROR(VLOOKUP(A55,'21-OET'!M:R,6,0),"")</f>
        <v/>
      </c>
      <c r="BC55" s="17" t="str">
        <f aca="false">IFERROR(VLOOKUP(A55,'21-OET'!A:F,6,0),"")</f>
        <v/>
      </c>
      <c r="BD55" s="17" t="str">
        <f aca="false">IFERROR(VLOOKUP(A55,'22-SAI'!M:R,6,0),"")</f>
        <v/>
      </c>
      <c r="BE55" s="17" t="str">
        <f aca="false">IFERROR(VLOOKUP(A55,'22-SAI'!A:F,6,0),"")</f>
        <v/>
      </c>
      <c r="BF55" s="17"/>
      <c r="BG55" s="17"/>
      <c r="BH55" s="17" t="str">
        <f aca="false">IFERROR(VLOOKUP(A55,'23-NIV12_5'!M:R,6,0),"")</f>
        <v/>
      </c>
      <c r="BI55" s="17" t="str">
        <f aca="false">IFERROR(VLOOKUP(A55,'23-NIV12_5'!A:F,6,0),"")</f>
        <v/>
      </c>
      <c r="BJ55" s="17" t="str">
        <f aca="false">IFERROR(VLOOKUP(A55,'23-NIV21'!A:F,6,0),"")</f>
        <v/>
      </c>
      <c r="BK55" s="17" t="str">
        <f aca="false">IFERROR(VLOOKUP(A55,'24-HOR'!M:R,6,0),"")</f>
        <v/>
      </c>
      <c r="BL55" s="17" t="str">
        <f aca="false">IFERROR(VLOOKUP(A55,'24-HOR'!A:F,6,0),"")</f>
        <v/>
      </c>
    </row>
    <row r="56" customFormat="false" ht="13.8" hidden="false" customHeight="false" outlineLevel="0" collapsed="false">
      <c r="A56" s="0" t="str">
        <f aca="false">UPPER(B56)&amp;UPPER(C56)</f>
        <v>PLETINCKXISABELLE P.</v>
      </c>
      <c r="B56" s="19" t="s">
        <v>71</v>
      </c>
      <c r="C56" s="19" t="s">
        <v>159</v>
      </c>
      <c r="D56" s="19" t="str">
        <f aca="false">VLOOKUP(A56,Noms!A:H,8,0)</f>
        <v>Aînées 1</v>
      </c>
      <c r="E56" s="0" t="n">
        <f aca="false">COUNTIF(I56:P56,"&gt;0")</f>
        <v>2</v>
      </c>
      <c r="F56" s="14" t="n">
        <f aca="false">SUM(I56:P56)</f>
        <v>43.65</v>
      </c>
      <c r="G56" s="14" t="n">
        <f aca="false">+F55-F56</f>
        <v>0.209999999999994</v>
      </c>
      <c r="H56" s="14" t="n">
        <f aca="false">IF(E56&gt;0,F56/E56,"")</f>
        <v>21.825</v>
      </c>
      <c r="I56" s="15" t="n">
        <f aca="false">IFERROR(LARGE($R56:$CA56,1),"")</f>
        <v>31.85</v>
      </c>
      <c r="J56" s="16" t="n">
        <f aca="false">IFERROR(LARGE($R56:$CA56,2),"")</f>
        <v>11.8</v>
      </c>
      <c r="K56" s="16" t="n">
        <f aca="false">IFERROR(LARGE($R56:$CA56,3),"")</f>
        <v>0</v>
      </c>
      <c r="L56" s="16" t="str">
        <f aca="false">IFERROR(LARGE($R56:$CA56,4),"")</f>
        <v/>
      </c>
      <c r="M56" s="16" t="str">
        <f aca="false">IFERROR(LARGE($R56:$CA56,5),"")</f>
        <v/>
      </c>
      <c r="N56" s="16" t="str">
        <f aca="false">IFERROR(LARGE($R56:$CA56,6),"")</f>
        <v/>
      </c>
      <c r="O56" s="16" t="str">
        <f aca="false">IFERROR(LARGE($R56:$CA56,7),"")</f>
        <v/>
      </c>
      <c r="P56" s="16" t="str">
        <f aca="false">IFERROR(LARGE($R56:$CA56,8),"")</f>
        <v/>
      </c>
      <c r="R56" s="17" t="str">
        <f aca="false">IFERROR(VLOOKUP(A56,Libre!A:D,4,0)," ")</f>
        <v> </v>
      </c>
      <c r="S56" s="17" t="str">
        <f aca="false">IFERROR(VLOOKUP(A56,LibreBW!A:D,4,0)," ")</f>
        <v> </v>
      </c>
      <c r="T56" s="17" t="n">
        <f aca="false">IFERROR(VLOOKUP(A56,'01-NIV'!A:F,6,0),"")</f>
        <v>0</v>
      </c>
      <c r="U56" s="17" t="str">
        <f aca="false">IFERROR(VLOOKUP(A56,'02-HUL'!A:F,6,0),"")</f>
        <v/>
      </c>
      <c r="V56" s="17" t="str">
        <f aca="false">IFERROR(VLOOKUP(A56,'03-LIL'!M:R,6,0),"")</f>
        <v/>
      </c>
      <c r="W56" s="17" t="str">
        <f aca="false">IFERROR(VLOOKUP(A56,'03-LIL'!A:F,6,0),"")</f>
        <v/>
      </c>
      <c r="X56" s="17" t="str">
        <f aca="false">IFERROR(VLOOKUP(A56,'04-CHA'!M:R,6,0),"")</f>
        <v/>
      </c>
      <c r="Y56" s="17" t="str">
        <f aca="false">IFERROR(VLOOKUP(A56,'04-CHA'!A:F,6,0),"")</f>
        <v/>
      </c>
      <c r="Z56" s="17" t="str">
        <f aca="false">IFERROR(VLOOKUP(A56,'05-WAT'!M:R,6,0),"")</f>
        <v/>
      </c>
      <c r="AA56" s="17" t="str">
        <f aca="false">IFERROR(VLOOKUP(A56,'05-WAT'!A:F,6,0),"")</f>
        <v/>
      </c>
      <c r="AB56" s="17" t="str">
        <f aca="false">IFERROR(VLOOKUP(A56,'05-DWO'!M:R,6,0),"")</f>
        <v/>
      </c>
      <c r="AC56" s="17" t="str">
        <f aca="false">IFERROR(VLOOKUP(A56,'05-DWO'!A:F,6,0),"")</f>
        <v/>
      </c>
      <c r="AD56" s="17" t="str">
        <f aca="false">IFERROR(VLOOKUP(A56,'06-VIE'!M:R,6,0),"")</f>
        <v/>
      </c>
      <c r="AE56" s="17" t="str">
        <f aca="false">IFERROR(VLOOKUP(A56,'06-VIE'!A:F,6,0),"")</f>
        <v/>
      </c>
      <c r="AF56" s="17" t="str">
        <f aca="false">IFERROR(VLOOKUP(A56,'07-MLL'!M:R,6,0),"")</f>
        <v/>
      </c>
      <c r="AG56" s="17" t="str">
        <f aca="false">IFERROR(VLOOKUP(A56,'07-MLL'!A:F,6,0),"")</f>
        <v/>
      </c>
      <c r="AH56" s="17" t="str">
        <f aca="false">IFERROR(VLOOKUP(A56,'08-ESS14-7'!M:R,6,0),"")</f>
        <v/>
      </c>
      <c r="AI56" s="17" t="str">
        <f aca="false">IFERROR(VLOOKUP(A56,'08-ESS14-7'!A:F,6,0),"")</f>
        <v/>
      </c>
      <c r="AJ56" s="17" t="str">
        <f aca="false">IFERROR(VLOOKUP(A56,'08-ESS21'!A:F,6,0),"")</f>
        <v/>
      </c>
      <c r="AK56" s="17" t="str">
        <f aca="false">IFERROR(VLOOKUP(A56,'09-WAU'!M:R,6,0),"")</f>
        <v/>
      </c>
      <c r="AL56" s="17" t="str">
        <f aca="false">IFERROR(VLOOKUP(A56,'09-WAU'!A:F,6,0),"")</f>
        <v/>
      </c>
      <c r="AM56" s="17" t="str">
        <f aca="false">IFERROR(VLOOKUP(A56,'10-ECA'!M:R,6,0),"")</f>
        <v/>
      </c>
      <c r="AN56" s="17" t="str">
        <f aca="false">IFERROR(VLOOKUP(A56,'10-ECA'!A:F,6,0),"")</f>
        <v/>
      </c>
      <c r="AO56" s="17" t="str">
        <f aca="false">IFERROR(VLOOKUP(A56,'11-BIE'!A:F,6,0),"")</f>
        <v/>
      </c>
      <c r="AP56" s="17" t="str">
        <f aca="false">IFERROR(VLOOKUP(A56,'12-BXL'!A:F,6,0),"")</f>
        <v/>
      </c>
      <c r="AQ56" s="17" t="str">
        <f aca="false">IFERROR(VLOOKUP(A56,'13-CER'!M:R,6,0),"")</f>
        <v/>
      </c>
      <c r="AR56" s="17" t="str">
        <f aca="false">IFERROR(VLOOKUP(A56,'13-CER'!A:F,6,0),"")</f>
        <v/>
      </c>
      <c r="AS56" s="17" t="str">
        <f aca="false">IFERROR(VLOOKUP(A56,'14-OGY'!M:R,6,0),"")</f>
        <v/>
      </c>
      <c r="AT56" s="17" t="str">
        <f aca="false">IFERROR(VLOOKUP(A56,'14-OGY'!A:F,6,0),"")</f>
        <v/>
      </c>
      <c r="AU56" s="17" t="str">
        <f aca="false">IFERROR(VLOOKUP(A56,'15-BAI'!A:F,6,0),"")</f>
        <v/>
      </c>
      <c r="AV56" s="17" t="str">
        <f aca="false">IFERROR(VLOOKUP(A56,'16-HERB'!A:F,6,0),"")</f>
        <v/>
      </c>
      <c r="AW56" s="17" t="str">
        <f aca="false">IFERROR(VLOOKUP(A56,'17-LOM'!M:R,6,0),"")</f>
        <v/>
      </c>
      <c r="AX56" s="17" t="str">
        <f aca="false">IFERROR(VLOOKUP(A56,'17-LOM'!A:F,6,0),"")</f>
        <v/>
      </c>
      <c r="AY56" s="17"/>
      <c r="AZ56" s="17"/>
      <c r="BA56" s="17" t="str">
        <f aca="false">IFERROR(VLOOKUP(A56,'20-NIL'!A:F,6,0),"")</f>
        <v/>
      </c>
      <c r="BB56" s="17" t="str">
        <f aca="false">IFERROR(VLOOKUP(A56,'21-OET'!M:R,6,0),"")</f>
        <v/>
      </c>
      <c r="BC56" s="17" t="str">
        <f aca="false">IFERROR(VLOOKUP(A56,'21-OET'!A:F,6,0),"")</f>
        <v/>
      </c>
      <c r="BD56" s="17" t="str">
        <f aca="false">IFERROR(VLOOKUP(A56,'22-SAI'!M:R,6,0),"")</f>
        <v/>
      </c>
      <c r="BE56" s="17" t="str">
        <f aca="false">IFERROR(VLOOKUP(A56,'22-SAI'!A:F,6,0),"")</f>
        <v/>
      </c>
      <c r="BF56" s="17"/>
      <c r="BG56" s="17"/>
      <c r="BH56" s="17" t="n">
        <f aca="false">IFERROR(VLOOKUP(A56,'23-NIV12_5'!M:R,6,0),"")</f>
        <v>31.85</v>
      </c>
      <c r="BI56" s="17" t="str">
        <f aca="false">IFERROR(VLOOKUP(A56,'23-NIV12_5'!A:F,6,0),"")</f>
        <v/>
      </c>
      <c r="BJ56" s="17" t="str">
        <f aca="false">IFERROR(VLOOKUP(A56,'23-NIV21'!A:F,6,0),"")</f>
        <v/>
      </c>
      <c r="BK56" s="17" t="n">
        <f aca="false">IFERROR(VLOOKUP(A56,'24-HOR'!M:R,6,0),"")</f>
        <v>11.8</v>
      </c>
      <c r="BL56" s="17" t="str">
        <f aca="false">IFERROR(VLOOKUP(A56,'24-HOR'!A:F,6,0),"")</f>
        <v/>
      </c>
    </row>
    <row r="57" customFormat="false" ht="13.8" hidden="false" customHeight="false" outlineLevel="0" collapsed="false">
      <c r="A57" s="0" t="str">
        <f aca="false">UPPER(B57)&amp;UPPER(C57)</f>
        <v>HENNARTVÉRONIQUE</v>
      </c>
      <c r="B57" s="19" t="s">
        <v>160</v>
      </c>
      <c r="C57" s="19" t="s">
        <v>161</v>
      </c>
      <c r="D57" s="19" t="str">
        <f aca="false">VLOOKUP(A57,Noms!A:H,8,0)</f>
        <v>Aînées 1</v>
      </c>
      <c r="E57" s="0" t="n">
        <f aca="false">COUNTIF(I57:P57,"&gt;0")</f>
        <v>1</v>
      </c>
      <c r="F57" s="14" t="n">
        <f aca="false">SUM(I57:P57)</f>
        <v>37.04</v>
      </c>
      <c r="G57" s="14" t="n">
        <f aca="false">+F56-F57</f>
        <v>6.61000000000001</v>
      </c>
      <c r="H57" s="14" t="n">
        <f aca="false">IF(E57&gt;0,F57/E57,"")</f>
        <v>37.04</v>
      </c>
      <c r="I57" s="15" t="n">
        <f aca="false">IFERROR(LARGE($R57:$CA57,1),"")</f>
        <v>37.04</v>
      </c>
      <c r="J57" s="16" t="str">
        <f aca="false">IFERROR(LARGE($R57:$CA57,2),"")</f>
        <v/>
      </c>
      <c r="K57" s="16" t="str">
        <f aca="false">IFERROR(LARGE($R57:$CA57,3),"")</f>
        <v/>
      </c>
      <c r="L57" s="16" t="str">
        <f aca="false">IFERROR(LARGE($R57:$CA57,4),"")</f>
        <v/>
      </c>
      <c r="M57" s="16" t="str">
        <f aca="false">IFERROR(LARGE($R57:$CA57,5),"")</f>
        <v/>
      </c>
      <c r="N57" s="16" t="str">
        <f aca="false">IFERROR(LARGE($R57:$CA57,6),"")</f>
        <v/>
      </c>
      <c r="O57" s="16" t="str">
        <f aca="false">IFERROR(LARGE($R57:$CA57,7),"")</f>
        <v/>
      </c>
      <c r="P57" s="16" t="str">
        <f aca="false">IFERROR(LARGE($R57:$CA57,8),"")</f>
        <v/>
      </c>
      <c r="R57" s="17" t="n">
        <f aca="false">IFERROR(VLOOKUP(A57,Libre!A:D,4,0)," ")</f>
        <v>37.04</v>
      </c>
      <c r="S57" s="17" t="str">
        <f aca="false">IFERROR(VLOOKUP(A57,LibreBW!A:D,4,0)," ")</f>
        <v> </v>
      </c>
      <c r="T57" s="17" t="str">
        <f aca="false">IFERROR(VLOOKUP(A57,'01-NIV'!A:F,6,0),"")</f>
        <v/>
      </c>
      <c r="U57" s="17" t="str">
        <f aca="false">IFERROR(VLOOKUP(A57,'02-HUL'!A:F,6,0),"")</f>
        <v/>
      </c>
      <c r="V57" s="17" t="str">
        <f aca="false">IFERROR(VLOOKUP(A57,'03-LIL'!M:R,6,0),"")</f>
        <v/>
      </c>
      <c r="W57" s="17" t="str">
        <f aca="false">IFERROR(VLOOKUP(A57,'03-LIL'!A:F,6,0),"")</f>
        <v/>
      </c>
      <c r="X57" s="17" t="str">
        <f aca="false">IFERROR(VLOOKUP(A57,'04-CHA'!M:R,6,0),"")</f>
        <v/>
      </c>
      <c r="Y57" s="17" t="str">
        <f aca="false">IFERROR(VLOOKUP(A57,'04-CHA'!A:F,6,0),"")</f>
        <v/>
      </c>
      <c r="Z57" s="17" t="str">
        <f aca="false">IFERROR(VLOOKUP(A57,'05-WAT'!M:R,6,0),"")</f>
        <v/>
      </c>
      <c r="AA57" s="17" t="str">
        <f aca="false">IFERROR(VLOOKUP(A57,'05-WAT'!A:F,6,0),"")</f>
        <v/>
      </c>
      <c r="AB57" s="17" t="str">
        <f aca="false">IFERROR(VLOOKUP(A57,'05-DWO'!M:R,6,0),"")</f>
        <v/>
      </c>
      <c r="AC57" s="17" t="str">
        <f aca="false">IFERROR(VLOOKUP(A57,'05-DWO'!A:F,6,0),"")</f>
        <v/>
      </c>
      <c r="AD57" s="17" t="str">
        <f aca="false">IFERROR(VLOOKUP(A57,'06-VIE'!M:R,6,0),"")</f>
        <v/>
      </c>
      <c r="AE57" s="17" t="str">
        <f aca="false">IFERROR(VLOOKUP(A57,'06-VIE'!A:F,6,0),"")</f>
        <v/>
      </c>
      <c r="AF57" s="17" t="str">
        <f aca="false">IFERROR(VLOOKUP(A57,'07-MLL'!M:R,6,0),"")</f>
        <v/>
      </c>
      <c r="AG57" s="17" t="str">
        <f aca="false">IFERROR(VLOOKUP(A57,'07-MLL'!A:F,6,0),"")</f>
        <v/>
      </c>
      <c r="AH57" s="17" t="str">
        <f aca="false">IFERROR(VLOOKUP(A57,'08-ESS14-7'!M:R,6,0),"")</f>
        <v/>
      </c>
      <c r="AI57" s="17" t="str">
        <f aca="false">IFERROR(VLOOKUP(A57,'08-ESS14-7'!A:F,6,0),"")</f>
        <v/>
      </c>
      <c r="AJ57" s="17" t="str">
        <f aca="false">IFERROR(VLOOKUP(A57,'08-ESS21'!A:F,6,0),"")</f>
        <v/>
      </c>
      <c r="AK57" s="17" t="str">
        <f aca="false">IFERROR(VLOOKUP(A57,'09-WAU'!M:R,6,0),"")</f>
        <v/>
      </c>
      <c r="AL57" s="17" t="str">
        <f aca="false">IFERROR(VLOOKUP(A57,'09-WAU'!A:F,6,0),"")</f>
        <v/>
      </c>
      <c r="AM57" s="17" t="str">
        <f aca="false">IFERROR(VLOOKUP(A57,'10-ECA'!M:R,6,0),"")</f>
        <v/>
      </c>
      <c r="AN57" s="17" t="str">
        <f aca="false">IFERROR(VLOOKUP(A57,'10-ECA'!A:F,6,0),"")</f>
        <v/>
      </c>
      <c r="AO57" s="17" t="str">
        <f aca="false">IFERROR(VLOOKUP(A57,'11-BIE'!A:F,6,0),"")</f>
        <v/>
      </c>
      <c r="AP57" s="17" t="str">
        <f aca="false">IFERROR(VLOOKUP(A57,'12-BXL'!A:F,6,0),"")</f>
        <v/>
      </c>
      <c r="AQ57" s="17" t="str">
        <f aca="false">IFERROR(VLOOKUP(A57,'13-CER'!M:R,6,0),"")</f>
        <v/>
      </c>
      <c r="AR57" s="17" t="str">
        <f aca="false">IFERROR(VLOOKUP(A57,'13-CER'!A:F,6,0),"")</f>
        <v/>
      </c>
      <c r="AS57" s="17" t="str">
        <f aca="false">IFERROR(VLOOKUP(A57,'14-OGY'!M:R,6,0),"")</f>
        <v/>
      </c>
      <c r="AT57" s="17" t="str">
        <f aca="false">IFERROR(VLOOKUP(A57,'14-OGY'!A:F,6,0),"")</f>
        <v/>
      </c>
      <c r="AU57" s="17" t="str">
        <f aca="false">IFERROR(VLOOKUP(A57,'15-BAI'!A:F,6,0),"")</f>
        <v/>
      </c>
      <c r="AV57" s="17" t="str">
        <f aca="false">IFERROR(VLOOKUP(A57,'16-HERB'!A:F,6,0),"")</f>
        <v/>
      </c>
      <c r="AW57" s="17" t="str">
        <f aca="false">IFERROR(VLOOKUP(A57,'17-LOM'!M:R,6,0),"")</f>
        <v/>
      </c>
      <c r="AX57" s="17" t="str">
        <f aca="false">IFERROR(VLOOKUP(A57,'17-LOM'!A:F,6,0),"")</f>
        <v/>
      </c>
      <c r="AY57" s="17"/>
      <c r="AZ57" s="17"/>
      <c r="BA57" s="17" t="str">
        <f aca="false">IFERROR(VLOOKUP(A57,'20-NIL'!A:F,6,0),"")</f>
        <v/>
      </c>
      <c r="BB57" s="17" t="str">
        <f aca="false">IFERROR(VLOOKUP(A57,'21-OET'!M:R,6,0),"")</f>
        <v/>
      </c>
      <c r="BC57" s="17" t="str">
        <f aca="false">IFERROR(VLOOKUP(A57,'21-OET'!A:F,6,0),"")</f>
        <v/>
      </c>
      <c r="BD57" s="17" t="str">
        <f aca="false">IFERROR(VLOOKUP(A57,'22-SAI'!M:R,6,0),"")</f>
        <v/>
      </c>
      <c r="BE57" s="17" t="str">
        <f aca="false">IFERROR(VLOOKUP(A57,'22-SAI'!A:F,6,0),"")</f>
        <v/>
      </c>
      <c r="BF57" s="17"/>
      <c r="BG57" s="17"/>
      <c r="BH57" s="17" t="str">
        <f aca="false">IFERROR(VLOOKUP(A57,'23-NIV12_5'!M:R,6,0),"")</f>
        <v/>
      </c>
      <c r="BI57" s="17" t="str">
        <f aca="false">IFERROR(VLOOKUP(A57,'23-NIV12_5'!A:F,6,0),"")</f>
        <v/>
      </c>
      <c r="BJ57" s="17" t="str">
        <f aca="false">IFERROR(VLOOKUP(A57,'23-NIV21'!A:F,6,0),"")</f>
        <v/>
      </c>
      <c r="BK57" s="17" t="str">
        <f aca="false">IFERROR(VLOOKUP(A57,'24-HOR'!M:R,6,0),"")</f>
        <v/>
      </c>
      <c r="BL57" s="17" t="str">
        <f aca="false">IFERROR(VLOOKUP(A57,'24-HOR'!A:F,6,0),"")</f>
        <v/>
      </c>
    </row>
    <row r="58" customFormat="false" ht="13.8" hidden="false" customHeight="false" outlineLevel="0" collapsed="false">
      <c r="A58" s="0" t="str">
        <f aca="false">UPPER(B58)&amp;UPPER(C58)</f>
        <v>LEHAIREIVAN</v>
      </c>
      <c r="B58" s="13" t="s">
        <v>98</v>
      </c>
      <c r="C58" s="13" t="s">
        <v>162</v>
      </c>
      <c r="D58" s="13" t="str">
        <f aca="false">VLOOKUP(A58,Noms!A:H,8,0)</f>
        <v>Vétérans 1</v>
      </c>
      <c r="E58" s="0" t="n">
        <f aca="false">COUNTIF(I58:P58,"&gt;0")</f>
        <v>2</v>
      </c>
      <c r="F58" s="14" t="n">
        <f aca="false">SUM(I58:P58)</f>
        <v>28.04</v>
      </c>
      <c r="G58" s="14" t="n">
        <f aca="false">+F57-F58</f>
        <v>9</v>
      </c>
      <c r="H58" s="14" t="n">
        <f aca="false">IF(E58&gt;0,F58/E58,"")</f>
        <v>14.02</v>
      </c>
      <c r="I58" s="15" t="n">
        <f aca="false">IFERROR(LARGE($R58:$CA58,1),"")</f>
        <v>27.04</v>
      </c>
      <c r="J58" s="16" t="n">
        <f aca="false">IFERROR(LARGE($R58:$CA58,2),"")</f>
        <v>1</v>
      </c>
      <c r="K58" s="16" t="n">
        <f aca="false">IFERROR(LARGE($R58:$CA58,3),"")</f>
        <v>0</v>
      </c>
      <c r="L58" s="16" t="str">
        <f aca="false">IFERROR(LARGE($R58:$CA58,4),"")</f>
        <v/>
      </c>
      <c r="M58" s="16" t="str">
        <f aca="false">IFERROR(LARGE($R58:$CA58,5),"")</f>
        <v/>
      </c>
      <c r="N58" s="16" t="str">
        <f aca="false">IFERROR(LARGE($R58:$CA58,6),"")</f>
        <v/>
      </c>
      <c r="O58" s="16" t="str">
        <f aca="false">IFERROR(LARGE($R58:$CA58,7),"")</f>
        <v/>
      </c>
      <c r="P58" s="16" t="str">
        <f aca="false">IFERROR(LARGE($R58:$CA58,8),"")</f>
        <v/>
      </c>
      <c r="R58" s="17" t="n">
        <f aca="false">IFERROR(VLOOKUP(A58,Libre!A:D,4,0)," ")</f>
        <v>1</v>
      </c>
      <c r="S58" s="17" t="str">
        <f aca="false">IFERROR(VLOOKUP(A58,LibreBW!A:D,4,0)," ")</f>
        <v> </v>
      </c>
      <c r="T58" s="17" t="n">
        <f aca="false">IFERROR(VLOOKUP(A58,'01-NIV'!A:F,6,0),"")</f>
        <v>0</v>
      </c>
      <c r="U58" s="17" t="str">
        <f aca="false">IFERROR(VLOOKUP(A58,'02-HUL'!A:F,6,0),"")</f>
        <v/>
      </c>
      <c r="V58" s="17" t="str">
        <f aca="false">IFERROR(VLOOKUP(A58,'03-LIL'!M:R,6,0),"")</f>
        <v/>
      </c>
      <c r="W58" s="17" t="str">
        <f aca="false">IFERROR(VLOOKUP(A58,'03-LIL'!A:F,6,0),"")</f>
        <v/>
      </c>
      <c r="X58" s="17" t="str">
        <f aca="false">IFERROR(VLOOKUP(A58,'04-CHA'!M:R,6,0),"")</f>
        <v/>
      </c>
      <c r="Y58" s="17" t="str">
        <f aca="false">IFERROR(VLOOKUP(A58,'04-CHA'!A:F,6,0),"")</f>
        <v/>
      </c>
      <c r="Z58" s="17" t="str">
        <f aca="false">IFERROR(VLOOKUP(A58,'05-WAT'!M:R,6,0),"")</f>
        <v/>
      </c>
      <c r="AA58" s="17" t="str">
        <f aca="false">IFERROR(VLOOKUP(A58,'05-WAT'!A:F,6,0),"")</f>
        <v/>
      </c>
      <c r="AB58" s="17" t="str">
        <f aca="false">IFERROR(VLOOKUP(A58,'05-DWO'!M:R,6,0),"")</f>
        <v/>
      </c>
      <c r="AC58" s="17" t="str">
        <f aca="false">IFERROR(VLOOKUP(A58,'05-DWO'!A:F,6,0),"")</f>
        <v/>
      </c>
      <c r="AD58" s="17" t="str">
        <f aca="false">IFERROR(VLOOKUP(A58,'06-VIE'!M:R,6,0),"")</f>
        <v/>
      </c>
      <c r="AE58" s="17" t="str">
        <f aca="false">IFERROR(VLOOKUP(A58,'06-VIE'!A:F,6,0),"")</f>
        <v/>
      </c>
      <c r="AF58" s="17" t="str">
        <f aca="false">IFERROR(VLOOKUP(A58,'07-MLL'!M:R,6,0),"")</f>
        <v/>
      </c>
      <c r="AG58" s="17" t="str">
        <f aca="false">IFERROR(VLOOKUP(A58,'07-MLL'!A:F,6,0),"")</f>
        <v/>
      </c>
      <c r="AH58" s="17" t="str">
        <f aca="false">IFERROR(VLOOKUP(A58,'08-ESS14-7'!M:R,6,0),"")</f>
        <v/>
      </c>
      <c r="AI58" s="17" t="str">
        <f aca="false">IFERROR(VLOOKUP(A58,'08-ESS14-7'!A:F,6,0),"")</f>
        <v/>
      </c>
      <c r="AJ58" s="17" t="str">
        <f aca="false">IFERROR(VLOOKUP(A58,'08-ESS21'!A:F,6,0),"")</f>
        <v/>
      </c>
      <c r="AK58" s="17" t="str">
        <f aca="false">IFERROR(VLOOKUP(A58,'09-WAU'!M:R,6,0),"")</f>
        <v/>
      </c>
      <c r="AL58" s="17" t="str">
        <f aca="false">IFERROR(VLOOKUP(A58,'09-WAU'!A:F,6,0),"")</f>
        <v/>
      </c>
      <c r="AM58" s="17" t="str">
        <f aca="false">IFERROR(VLOOKUP(A58,'10-ECA'!M:R,6,0),"")</f>
        <v/>
      </c>
      <c r="AN58" s="17" t="str">
        <f aca="false">IFERROR(VLOOKUP(A58,'10-ECA'!A:F,6,0),"")</f>
        <v/>
      </c>
      <c r="AO58" s="17" t="str">
        <f aca="false">IFERROR(VLOOKUP(A58,'11-BIE'!A:F,6,0),"")</f>
        <v/>
      </c>
      <c r="AP58" s="17" t="n">
        <f aca="false">IFERROR(VLOOKUP(A58,'12-BXL'!A:F,6,0),"")</f>
        <v>27.04</v>
      </c>
      <c r="AQ58" s="17" t="str">
        <f aca="false">IFERROR(VLOOKUP(A58,'13-CER'!M:R,6,0),"")</f>
        <v/>
      </c>
      <c r="AR58" s="17" t="str">
        <f aca="false">IFERROR(VLOOKUP(A58,'13-CER'!A:F,6,0),"")</f>
        <v/>
      </c>
      <c r="AS58" s="17" t="str">
        <f aca="false">IFERROR(VLOOKUP(A58,'14-OGY'!M:R,6,0),"")</f>
        <v/>
      </c>
      <c r="AT58" s="17" t="str">
        <f aca="false">IFERROR(VLOOKUP(A58,'14-OGY'!A:F,6,0),"")</f>
        <v/>
      </c>
      <c r="AU58" s="17" t="str">
        <f aca="false">IFERROR(VLOOKUP(A58,'15-BAI'!A:F,6,0),"")</f>
        <v/>
      </c>
      <c r="AV58" s="17" t="str">
        <f aca="false">IFERROR(VLOOKUP(A58,'16-HERB'!A:F,6,0),"")</f>
        <v/>
      </c>
      <c r="AW58" s="17" t="str">
        <f aca="false">IFERROR(VLOOKUP(A58,'17-LOM'!M:R,6,0),"")</f>
        <v/>
      </c>
      <c r="AX58" s="17" t="str">
        <f aca="false">IFERROR(VLOOKUP(A58,'17-LOM'!A:F,6,0),"")</f>
        <v/>
      </c>
      <c r="AY58" s="17"/>
      <c r="AZ58" s="17"/>
      <c r="BA58" s="17" t="str">
        <f aca="false">IFERROR(VLOOKUP(A58,'20-NIL'!A:F,6,0),"")</f>
        <v/>
      </c>
      <c r="BB58" s="17" t="str">
        <f aca="false">IFERROR(VLOOKUP(A58,'21-OET'!M:R,6,0),"")</f>
        <v/>
      </c>
      <c r="BC58" s="17" t="str">
        <f aca="false">IFERROR(VLOOKUP(A58,'21-OET'!A:F,6,0),"")</f>
        <v/>
      </c>
      <c r="BD58" s="17" t="str">
        <f aca="false">IFERROR(VLOOKUP(A58,'22-SAI'!M:R,6,0),"")</f>
        <v/>
      </c>
      <c r="BE58" s="17" t="str">
        <f aca="false">IFERROR(VLOOKUP(A58,'22-SAI'!A:F,6,0),"")</f>
        <v/>
      </c>
      <c r="BF58" s="17"/>
      <c r="BG58" s="17"/>
      <c r="BH58" s="17" t="str">
        <f aca="false">IFERROR(VLOOKUP(A58,'23-NIV12_5'!M:R,6,0),"")</f>
        <v/>
      </c>
      <c r="BI58" s="17" t="str">
        <f aca="false">IFERROR(VLOOKUP(A58,'23-NIV12_5'!A:F,6,0),"")</f>
        <v/>
      </c>
      <c r="BJ58" s="17" t="str">
        <f aca="false">IFERROR(VLOOKUP(A58,'23-NIV21'!A:F,6,0),"")</f>
        <v/>
      </c>
      <c r="BK58" s="17" t="str">
        <f aca="false">IFERROR(VLOOKUP(A58,'24-HOR'!M:R,6,0),"")</f>
        <v/>
      </c>
      <c r="BL58" s="17" t="str">
        <f aca="false">IFERROR(VLOOKUP(A58,'24-HOR'!A:F,6,0),"")</f>
        <v/>
      </c>
    </row>
    <row r="59" customFormat="false" ht="13.8" hidden="false" customHeight="false" outlineLevel="0" collapsed="false">
      <c r="A59" s="0" t="str">
        <f aca="false">UPPER(B59)&amp;UPPER(C59)</f>
        <v>DOYENFANNY</v>
      </c>
      <c r="B59" s="19" t="s">
        <v>163</v>
      </c>
      <c r="C59" s="19" t="s">
        <v>164</v>
      </c>
      <c r="D59" s="19" t="str">
        <f aca="false">VLOOKUP(A59,Noms!A:H,8,0)</f>
        <v>Dames 1</v>
      </c>
      <c r="E59" s="0" t="n">
        <f aca="false">COUNTIF(I59:P59,"&gt;0")</f>
        <v>2</v>
      </c>
      <c r="F59" s="14" t="n">
        <f aca="false">SUM(I59:P59)</f>
        <v>25.37</v>
      </c>
      <c r="G59" s="14" t="n">
        <f aca="false">+F58-F59</f>
        <v>2.67</v>
      </c>
      <c r="H59" s="14" t="n">
        <f aca="false">IF(E59&gt;0,F59/E59,"")</f>
        <v>12.685</v>
      </c>
      <c r="I59" s="15" t="n">
        <f aca="false">IFERROR(LARGE($R59:$CA59,1),"")</f>
        <v>13.11</v>
      </c>
      <c r="J59" s="16" t="n">
        <f aca="false">IFERROR(LARGE($R59:$CA59,2),"")</f>
        <v>12.26</v>
      </c>
      <c r="K59" s="16" t="str">
        <f aca="false">IFERROR(LARGE($R59:$CA59,3),"")</f>
        <v/>
      </c>
      <c r="L59" s="16" t="str">
        <f aca="false">IFERROR(LARGE($R59:$CA59,4),"")</f>
        <v/>
      </c>
      <c r="M59" s="16" t="str">
        <f aca="false">IFERROR(LARGE($R59:$CA59,5),"")</f>
        <v/>
      </c>
      <c r="N59" s="16" t="str">
        <f aca="false">IFERROR(LARGE($R59:$CA59,6),"")</f>
        <v/>
      </c>
      <c r="O59" s="16" t="str">
        <f aca="false">IFERROR(LARGE($R59:$CA59,7),"")</f>
        <v/>
      </c>
      <c r="P59" s="16" t="str">
        <f aca="false">IFERROR(LARGE($R59:$CA59,8),"")</f>
        <v/>
      </c>
      <c r="R59" s="17" t="str">
        <f aca="false">IFERROR(VLOOKUP(A59,Libre!A:D,4,0)," ")</f>
        <v> </v>
      </c>
      <c r="S59" s="17" t="str">
        <f aca="false">IFERROR(VLOOKUP(A59,LibreBW!A:D,4,0)," ")</f>
        <v> </v>
      </c>
      <c r="T59" s="17" t="str">
        <f aca="false">IFERROR(VLOOKUP(A59,'01-NIV'!A:F,6,0),"")</f>
        <v/>
      </c>
      <c r="U59" s="17" t="str">
        <f aca="false">IFERROR(VLOOKUP(A59,'02-HUL'!A:F,6,0),"")</f>
        <v/>
      </c>
      <c r="V59" s="17" t="str">
        <f aca="false">IFERROR(VLOOKUP(A59,'03-LIL'!M:R,6,0),"")</f>
        <v/>
      </c>
      <c r="W59" s="17" t="n">
        <f aca="false">IFERROR(VLOOKUP(A59,'03-LIL'!A:F,6,0),"")</f>
        <v>12.26</v>
      </c>
      <c r="X59" s="17" t="str">
        <f aca="false">IFERROR(VLOOKUP(A59,'04-CHA'!M:R,6,0),"")</f>
        <v/>
      </c>
      <c r="Y59" s="17" t="str">
        <f aca="false">IFERROR(VLOOKUP(A59,'04-CHA'!A:F,6,0),"")</f>
        <v/>
      </c>
      <c r="Z59" s="17" t="str">
        <f aca="false">IFERROR(VLOOKUP(A59,'05-WAT'!M:R,6,0),"")</f>
        <v/>
      </c>
      <c r="AA59" s="17" t="str">
        <f aca="false">IFERROR(VLOOKUP(A59,'05-WAT'!A:F,6,0),"")</f>
        <v/>
      </c>
      <c r="AB59" s="17" t="str">
        <f aca="false">IFERROR(VLOOKUP(A59,'05-DWO'!M:R,6,0),"")</f>
        <v/>
      </c>
      <c r="AC59" s="17" t="str">
        <f aca="false">IFERROR(VLOOKUP(A59,'05-DWO'!A:F,6,0),"")</f>
        <v/>
      </c>
      <c r="AD59" s="17" t="str">
        <f aca="false">IFERROR(VLOOKUP(A59,'06-VIE'!M:R,6,0),"")</f>
        <v/>
      </c>
      <c r="AE59" s="17" t="n">
        <f aca="false">IFERROR(VLOOKUP(A59,'06-VIE'!A:F,6,0),"")</f>
        <v>13.11</v>
      </c>
      <c r="AF59" s="17" t="str">
        <f aca="false">IFERROR(VLOOKUP(A59,'07-MLL'!M:R,6,0),"")</f>
        <v/>
      </c>
      <c r="AG59" s="17" t="str">
        <f aca="false">IFERROR(VLOOKUP(A59,'07-MLL'!A:F,6,0),"")</f>
        <v/>
      </c>
      <c r="AH59" s="17" t="str">
        <f aca="false">IFERROR(VLOOKUP(A59,'08-ESS14-7'!M:R,6,0),"")</f>
        <v/>
      </c>
      <c r="AI59" s="17" t="str">
        <f aca="false">IFERROR(VLOOKUP(A59,'08-ESS14-7'!A:F,6,0),"")</f>
        <v/>
      </c>
      <c r="AJ59" s="17" t="str">
        <f aca="false">IFERROR(VLOOKUP(A59,'08-ESS21'!A:F,6,0),"")</f>
        <v/>
      </c>
      <c r="AK59" s="17" t="str">
        <f aca="false">IFERROR(VLOOKUP(A59,'09-WAU'!M:R,6,0),"")</f>
        <v/>
      </c>
      <c r="AL59" s="17" t="str">
        <f aca="false">IFERROR(VLOOKUP(A59,'09-WAU'!A:F,6,0),"")</f>
        <v/>
      </c>
      <c r="AM59" s="17" t="str">
        <f aca="false">IFERROR(VLOOKUP(A59,'10-ECA'!M:R,6,0),"")</f>
        <v/>
      </c>
      <c r="AN59" s="17" t="str">
        <f aca="false">IFERROR(VLOOKUP(A59,'10-ECA'!A:F,6,0),"")</f>
        <v/>
      </c>
      <c r="AO59" s="17" t="str">
        <f aca="false">IFERROR(VLOOKUP(A59,'11-BIE'!A:F,6,0),"")</f>
        <v/>
      </c>
      <c r="AP59" s="17" t="str">
        <f aca="false">IFERROR(VLOOKUP(A59,'12-BXL'!A:F,6,0),"")</f>
        <v/>
      </c>
      <c r="AQ59" s="17" t="str">
        <f aca="false">IFERROR(VLOOKUP(A59,'13-CER'!M:R,6,0),"")</f>
        <v/>
      </c>
      <c r="AR59" s="17" t="str">
        <f aca="false">IFERROR(VLOOKUP(A59,'13-CER'!A:F,6,0),"")</f>
        <v/>
      </c>
      <c r="AS59" s="17" t="str">
        <f aca="false">IFERROR(VLOOKUP(A59,'14-OGY'!M:R,6,0),"")</f>
        <v/>
      </c>
      <c r="AT59" s="17" t="str">
        <f aca="false">IFERROR(VLOOKUP(A59,'14-OGY'!A:F,6,0),"")</f>
        <v/>
      </c>
      <c r="AU59" s="17" t="str">
        <f aca="false">IFERROR(VLOOKUP(A59,'15-BAI'!A:F,6,0),"")</f>
        <v/>
      </c>
      <c r="AV59" s="17" t="str">
        <f aca="false">IFERROR(VLOOKUP(A59,'16-HERB'!A:F,6,0),"")</f>
        <v/>
      </c>
      <c r="AW59" s="17" t="str">
        <f aca="false">IFERROR(VLOOKUP(A59,'17-LOM'!M:R,6,0),"")</f>
        <v/>
      </c>
      <c r="AX59" s="17" t="str">
        <f aca="false">IFERROR(VLOOKUP(A59,'17-LOM'!A:F,6,0),"")</f>
        <v/>
      </c>
      <c r="AY59" s="17"/>
      <c r="AZ59" s="17"/>
      <c r="BA59" s="17" t="str">
        <f aca="false">IFERROR(VLOOKUP(A59,'20-NIL'!A:F,6,0),"")</f>
        <v/>
      </c>
      <c r="BB59" s="17" t="str">
        <f aca="false">IFERROR(VLOOKUP(A59,'21-OET'!M:R,6,0),"")</f>
        <v/>
      </c>
      <c r="BC59" s="17" t="str">
        <f aca="false">IFERROR(VLOOKUP(A59,'21-OET'!A:F,6,0),"")</f>
        <v/>
      </c>
      <c r="BD59" s="17" t="str">
        <f aca="false">IFERROR(VLOOKUP(A59,'22-SAI'!M:R,6,0),"")</f>
        <v/>
      </c>
      <c r="BE59" s="17" t="str">
        <f aca="false">IFERROR(VLOOKUP(A59,'22-SAI'!A:F,6,0),"")</f>
        <v/>
      </c>
      <c r="BF59" s="17"/>
      <c r="BG59" s="17"/>
      <c r="BH59" s="17" t="str">
        <f aca="false">IFERROR(VLOOKUP(A59,'23-NIV12_5'!M:R,6,0),"")</f>
        <v/>
      </c>
      <c r="BI59" s="17" t="str">
        <f aca="false">IFERROR(VLOOKUP(A59,'23-NIV12_5'!A:F,6,0),"")</f>
        <v/>
      </c>
      <c r="BJ59" s="17" t="str">
        <f aca="false">IFERROR(VLOOKUP(A59,'23-NIV21'!A:F,6,0),"")</f>
        <v/>
      </c>
      <c r="BK59" s="17" t="str">
        <f aca="false">IFERROR(VLOOKUP(A59,'24-HOR'!M:R,6,0),"")</f>
        <v/>
      </c>
      <c r="BL59" s="17" t="str">
        <f aca="false">IFERROR(VLOOKUP(A59,'24-HOR'!A:F,6,0),"")</f>
        <v/>
      </c>
    </row>
    <row r="60" customFormat="false" ht="13.8" hidden="false" customHeight="false" outlineLevel="0" collapsed="false">
      <c r="A60" s="0" t="str">
        <f aca="false">UPPER(B60)&amp;UPPER(C60)</f>
        <v>GINEPROLAURENCE</v>
      </c>
      <c r="B60" s="19" t="s">
        <v>165</v>
      </c>
      <c r="C60" s="19" t="s">
        <v>166</v>
      </c>
      <c r="D60" s="19" t="str">
        <f aca="false">VLOOKUP(A60,Noms!A:H,8,0)</f>
        <v>Aînées 1</v>
      </c>
      <c r="E60" s="0" t="n">
        <f aca="false">COUNTIF(I60:P60,"&gt;0")</f>
        <v>3</v>
      </c>
      <c r="F60" s="14" t="n">
        <f aca="false">SUM(I60:P60)</f>
        <v>20.93</v>
      </c>
      <c r="G60" s="14" t="n">
        <f aca="false">+F59-F60</f>
        <v>4.44</v>
      </c>
      <c r="H60" s="14" t="n">
        <f aca="false">IF(E60&gt;0,F60/E60,"")</f>
        <v>6.97666666666667</v>
      </c>
      <c r="I60" s="15" t="n">
        <f aca="false">IFERROR(LARGE($R60:$CA60,1),"")</f>
        <v>7.93</v>
      </c>
      <c r="J60" s="16" t="n">
        <f aca="false">IFERROR(LARGE($R60:$CA60,2),"")</f>
        <v>7.1</v>
      </c>
      <c r="K60" s="16" t="n">
        <f aca="false">IFERROR(LARGE($R60:$CA60,3),"")</f>
        <v>5.9</v>
      </c>
      <c r="L60" s="16" t="n">
        <f aca="false">IFERROR(LARGE($R60:$CA60,4),"")</f>
        <v>0</v>
      </c>
      <c r="M60" s="16" t="n">
        <f aca="false">IFERROR(LARGE($R60:$CA60,5),"")</f>
        <v>0</v>
      </c>
      <c r="N60" s="16" t="n">
        <f aca="false">IFERROR(LARGE($R60:$CA60,6),"")</f>
        <v>0</v>
      </c>
      <c r="O60" s="16" t="n">
        <f aca="false">IFERROR(LARGE($R60:$CA60,7),"")</f>
        <v>0</v>
      </c>
      <c r="P60" s="16" t="n">
        <f aca="false">IFERROR(LARGE($R60:$CA60,8),"")</f>
        <v>0</v>
      </c>
      <c r="R60" s="17" t="n">
        <f aca="false">IFERROR(VLOOKUP(A60,Libre!A:D,4,0)," ")</f>
        <v>5.9</v>
      </c>
      <c r="S60" s="17" t="str">
        <f aca="false">IFERROR(VLOOKUP(A60,LibreBW!A:D,4,0)," ")</f>
        <v> </v>
      </c>
      <c r="T60" s="17" t="n">
        <f aca="false">IFERROR(VLOOKUP(A60,'01-NIV'!A:F,6,0),"")</f>
        <v>7.93</v>
      </c>
      <c r="U60" s="17" t="n">
        <f aca="false">IFERROR(VLOOKUP(A60,'02-HUL'!A:F,6,0),"")</f>
        <v>7.1</v>
      </c>
      <c r="V60" s="17" t="str">
        <f aca="false">IFERROR(VLOOKUP(A60,'03-LIL'!M:R,6,0),"")</f>
        <v/>
      </c>
      <c r="W60" s="17" t="n">
        <f aca="false">IFERROR(VLOOKUP(A60,'03-LIL'!A:F,6,0),"")</f>
        <v>0</v>
      </c>
      <c r="X60" s="17" t="str">
        <f aca="false">IFERROR(VLOOKUP(A60,'04-CHA'!M:R,6,0),"")</f>
        <v/>
      </c>
      <c r="Y60" s="17" t="n">
        <f aca="false">IFERROR(VLOOKUP(A60,'04-CHA'!A:F,6,0),"")</f>
        <v>0</v>
      </c>
      <c r="Z60" s="17" t="str">
        <f aca="false">IFERROR(VLOOKUP(A60,'05-WAT'!M:R,6,0),"")</f>
        <v/>
      </c>
      <c r="AA60" s="17" t="n">
        <f aca="false">IFERROR(VLOOKUP(A60,'05-WAT'!A:F,6,0),"")</f>
        <v>0</v>
      </c>
      <c r="AB60" s="17" t="str">
        <f aca="false">IFERROR(VLOOKUP(A60,'05-DWO'!M:R,6,0),"")</f>
        <v/>
      </c>
      <c r="AC60" s="17" t="n">
        <f aca="false">IFERROR(VLOOKUP(A60,'05-DWO'!A:F,6,0),"")</f>
        <v>0</v>
      </c>
      <c r="AD60" s="17" t="str">
        <f aca="false">IFERROR(VLOOKUP(A60,'06-VIE'!M:R,6,0),"")</f>
        <v/>
      </c>
      <c r="AE60" s="17" t="n">
        <f aca="false">IFERROR(VLOOKUP(A60,'06-VIE'!A:F,6,0),"")</f>
        <v>0</v>
      </c>
      <c r="AF60" s="17" t="str">
        <f aca="false">IFERROR(VLOOKUP(A60,'07-MLL'!M:R,6,0),"")</f>
        <v/>
      </c>
      <c r="AG60" s="17" t="str">
        <f aca="false">IFERROR(VLOOKUP(A60,'07-MLL'!A:F,6,0),"")</f>
        <v/>
      </c>
      <c r="AH60" s="17" t="str">
        <f aca="false">IFERROR(VLOOKUP(A60,'08-ESS14-7'!M:R,6,0),"")</f>
        <v/>
      </c>
      <c r="AI60" s="17" t="str">
        <f aca="false">IFERROR(VLOOKUP(A60,'08-ESS14-7'!A:F,6,0),"")</f>
        <v/>
      </c>
      <c r="AJ60" s="17" t="str">
        <f aca="false">IFERROR(VLOOKUP(A60,'08-ESS21'!A:F,6,0),"")</f>
        <v/>
      </c>
      <c r="AK60" s="17" t="str">
        <f aca="false">IFERROR(VLOOKUP(A60,'09-WAU'!M:R,6,0),"")</f>
        <v/>
      </c>
      <c r="AL60" s="17" t="str">
        <f aca="false">IFERROR(VLOOKUP(A60,'09-WAU'!A:F,6,0),"")</f>
        <v/>
      </c>
      <c r="AM60" s="17" t="str">
        <f aca="false">IFERROR(VLOOKUP(A60,'10-ECA'!M:R,6,0),"")</f>
        <v/>
      </c>
      <c r="AN60" s="17" t="str">
        <f aca="false">IFERROR(VLOOKUP(A60,'10-ECA'!A:F,6,0),"")</f>
        <v/>
      </c>
      <c r="AO60" s="17" t="str">
        <f aca="false">IFERROR(VLOOKUP(A60,'11-BIE'!A:F,6,0),"")</f>
        <v/>
      </c>
      <c r="AP60" s="17" t="str">
        <f aca="false">IFERROR(VLOOKUP(A60,'12-BXL'!A:F,6,0),"")</f>
        <v/>
      </c>
      <c r="AQ60" s="17" t="str">
        <f aca="false">IFERROR(VLOOKUP(A60,'13-CER'!M:R,6,0),"")</f>
        <v/>
      </c>
      <c r="AR60" s="17" t="str">
        <f aca="false">IFERROR(VLOOKUP(A60,'13-CER'!A:F,6,0),"")</f>
        <v/>
      </c>
      <c r="AS60" s="17" t="str">
        <f aca="false">IFERROR(VLOOKUP(A60,'14-OGY'!M:R,6,0),"")</f>
        <v/>
      </c>
      <c r="AT60" s="17" t="str">
        <f aca="false">IFERROR(VLOOKUP(A60,'14-OGY'!A:F,6,0),"")</f>
        <v/>
      </c>
      <c r="AU60" s="17" t="str">
        <f aca="false">IFERROR(VLOOKUP(A60,'15-BAI'!A:F,6,0),"")</f>
        <v/>
      </c>
      <c r="AV60" s="17" t="str">
        <f aca="false">IFERROR(VLOOKUP(A60,'16-HERB'!A:F,6,0),"")</f>
        <v/>
      </c>
      <c r="AW60" s="17" t="str">
        <f aca="false">IFERROR(VLOOKUP(A60,'17-LOM'!M:R,6,0),"")</f>
        <v/>
      </c>
      <c r="AX60" s="17" t="str">
        <f aca="false">IFERROR(VLOOKUP(A60,'17-LOM'!A:F,6,0),"")</f>
        <v/>
      </c>
      <c r="AY60" s="17"/>
      <c r="AZ60" s="17"/>
      <c r="BA60" s="17" t="str">
        <f aca="false">IFERROR(VLOOKUP(A60,'20-NIL'!A:F,6,0),"")</f>
        <v/>
      </c>
      <c r="BB60" s="17" t="str">
        <f aca="false">IFERROR(VLOOKUP(A60,'21-OET'!M:R,6,0),"")</f>
        <v/>
      </c>
      <c r="BC60" s="17" t="str">
        <f aca="false">IFERROR(VLOOKUP(A60,'21-OET'!A:F,6,0),"")</f>
        <v/>
      </c>
      <c r="BD60" s="17" t="str">
        <f aca="false">IFERROR(VLOOKUP(A60,'22-SAI'!M:R,6,0),"")</f>
        <v/>
      </c>
      <c r="BE60" s="17" t="str">
        <f aca="false">IFERROR(VLOOKUP(A60,'22-SAI'!A:F,6,0),"")</f>
        <v/>
      </c>
      <c r="BF60" s="17"/>
      <c r="BG60" s="17"/>
      <c r="BH60" s="17" t="str">
        <f aca="false">IFERROR(VLOOKUP(A60,'23-NIV12_5'!M:R,6,0),"")</f>
        <v/>
      </c>
      <c r="BI60" s="17" t="str">
        <f aca="false">IFERROR(VLOOKUP(A60,'23-NIV12_5'!A:F,6,0),"")</f>
        <v/>
      </c>
      <c r="BJ60" s="17" t="str">
        <f aca="false">IFERROR(VLOOKUP(A60,'23-NIV21'!A:F,6,0),"")</f>
        <v/>
      </c>
      <c r="BK60" s="17" t="str">
        <f aca="false">IFERROR(VLOOKUP(A60,'24-HOR'!M:R,6,0),"")</f>
        <v/>
      </c>
      <c r="BL60" s="17" t="str">
        <f aca="false">IFERROR(VLOOKUP(A60,'24-HOR'!A:F,6,0),"")</f>
        <v/>
      </c>
    </row>
    <row r="61" customFormat="false" ht="13.8" hidden="false" customHeight="false" outlineLevel="0" collapsed="false">
      <c r="A61" s="0" t="str">
        <f aca="false">UPPER(B61)&amp;UPPER(C61)</f>
        <v>MAROTTAROCCO</v>
      </c>
      <c r="B61" s="13" t="s">
        <v>167</v>
      </c>
      <c r="C61" s="13" t="s">
        <v>168</v>
      </c>
      <c r="D61" s="13" t="str">
        <f aca="false">VLOOKUP(A61,Noms!A:H,8,0)</f>
        <v>Vétérans 2</v>
      </c>
      <c r="E61" s="0" t="n">
        <f aca="false">COUNTIF(I61:P61,"&gt;0")</f>
        <v>2</v>
      </c>
      <c r="F61" s="14" t="n">
        <f aca="false">SUM(I61:P61)</f>
        <v>20.56</v>
      </c>
      <c r="G61" s="14" t="n">
        <f aca="false">+F60-F61</f>
        <v>0.369999999999997</v>
      </c>
      <c r="H61" s="14" t="n">
        <f aca="false">IF(E61&gt;0,F61/E61,"")</f>
        <v>10.28</v>
      </c>
      <c r="I61" s="15" t="n">
        <f aca="false">IFERROR(LARGE($R61:$CA61,1),"")</f>
        <v>13.96</v>
      </c>
      <c r="J61" s="16" t="n">
        <f aca="false">IFERROR(LARGE($R61:$CA61,2),"")</f>
        <v>6.6</v>
      </c>
      <c r="K61" s="16" t="n">
        <f aca="false">IFERROR(LARGE($R61:$CA61,3),"")</f>
        <v>0</v>
      </c>
      <c r="L61" s="16" t="str">
        <f aca="false">IFERROR(LARGE($R61:$CA61,4),"")</f>
        <v/>
      </c>
      <c r="M61" s="16" t="str">
        <f aca="false">IFERROR(LARGE($R61:$CA61,5),"")</f>
        <v/>
      </c>
      <c r="N61" s="16" t="str">
        <f aca="false">IFERROR(LARGE($R61:$CA61,6),"")</f>
        <v/>
      </c>
      <c r="O61" s="16" t="str">
        <f aca="false">IFERROR(LARGE($R61:$CA61,7),"")</f>
        <v/>
      </c>
      <c r="P61" s="16" t="str">
        <f aca="false">IFERROR(LARGE($R61:$CA61,8),"")</f>
        <v/>
      </c>
      <c r="R61" s="17" t="str">
        <f aca="false">IFERROR(VLOOKUP(A61,Libre!A:D,4,0)," ")</f>
        <v> </v>
      </c>
      <c r="S61" s="17" t="str">
        <f aca="false">IFERROR(VLOOKUP(A61,LibreBW!A:D,4,0)," ")</f>
        <v> </v>
      </c>
      <c r="T61" s="17" t="n">
        <f aca="false">IFERROR(VLOOKUP(A61,'01-NIV'!A:F,6,0),"")</f>
        <v>0</v>
      </c>
      <c r="U61" s="17" t="str">
        <f aca="false">IFERROR(VLOOKUP(A61,'02-HUL'!A:F,6,0),"")</f>
        <v/>
      </c>
      <c r="V61" s="17" t="str">
        <f aca="false">IFERROR(VLOOKUP(A61,'03-LIL'!M:R,6,0),"")</f>
        <v/>
      </c>
      <c r="W61" s="17" t="str">
        <f aca="false">IFERROR(VLOOKUP(A61,'03-LIL'!A:F,6,0),"")</f>
        <v/>
      </c>
      <c r="X61" s="17" t="str">
        <f aca="false">IFERROR(VLOOKUP(A61,'04-CHA'!M:R,6,0),"")</f>
        <v/>
      </c>
      <c r="Y61" s="17" t="str">
        <f aca="false">IFERROR(VLOOKUP(A61,'04-CHA'!A:F,6,0),"")</f>
        <v/>
      </c>
      <c r="Z61" s="17" t="str">
        <f aca="false">IFERROR(VLOOKUP(A61,'05-WAT'!M:R,6,0),"")</f>
        <v/>
      </c>
      <c r="AA61" s="17" t="str">
        <f aca="false">IFERROR(VLOOKUP(A61,'05-WAT'!A:F,6,0),"")</f>
        <v/>
      </c>
      <c r="AB61" s="17" t="str">
        <f aca="false">IFERROR(VLOOKUP(A61,'05-DWO'!M:R,6,0),"")</f>
        <v/>
      </c>
      <c r="AC61" s="17" t="str">
        <f aca="false">IFERROR(VLOOKUP(A61,'05-DWO'!A:F,6,0),"")</f>
        <v/>
      </c>
      <c r="AD61" s="17" t="str">
        <f aca="false">IFERROR(VLOOKUP(A61,'06-VIE'!M:R,6,0),"")</f>
        <v/>
      </c>
      <c r="AE61" s="17" t="str">
        <f aca="false">IFERROR(VLOOKUP(A61,'06-VIE'!A:F,6,0),"")</f>
        <v/>
      </c>
      <c r="AF61" s="17" t="str">
        <f aca="false">IFERROR(VLOOKUP(A61,'07-MLL'!M:R,6,0),"")</f>
        <v/>
      </c>
      <c r="AG61" s="17" t="str">
        <f aca="false">IFERROR(VLOOKUP(A61,'07-MLL'!A:F,6,0),"")</f>
        <v/>
      </c>
      <c r="AH61" s="17" t="str">
        <f aca="false">IFERROR(VLOOKUP(A61,'08-ESS14-7'!M:R,6,0),"")</f>
        <v/>
      </c>
      <c r="AI61" s="17" t="n">
        <f aca="false">IFERROR(VLOOKUP(A61,'08-ESS14-7'!A:F,6,0),"")</f>
        <v>6.6</v>
      </c>
      <c r="AJ61" s="17" t="str">
        <f aca="false">IFERROR(VLOOKUP(A61,'08-ESS21'!A:F,6,0),"")</f>
        <v/>
      </c>
      <c r="AK61" s="17" t="str">
        <f aca="false">IFERROR(VLOOKUP(A61,'09-WAU'!M:R,6,0),"")</f>
        <v/>
      </c>
      <c r="AL61" s="17" t="n">
        <f aca="false">IFERROR(VLOOKUP(A61,'09-WAU'!A:F,6,0),"")</f>
        <v>13.96</v>
      </c>
      <c r="AM61" s="17" t="str">
        <f aca="false">IFERROR(VLOOKUP(A61,'10-ECA'!M:R,6,0),"")</f>
        <v/>
      </c>
      <c r="AN61" s="17" t="str">
        <f aca="false">IFERROR(VLOOKUP(A61,'10-ECA'!A:F,6,0),"")</f>
        <v/>
      </c>
      <c r="AO61" s="17" t="str">
        <f aca="false">IFERROR(VLOOKUP(A61,'11-BIE'!A:F,6,0),"")</f>
        <v/>
      </c>
      <c r="AP61" s="17" t="str">
        <f aca="false">IFERROR(VLOOKUP(A61,'12-BXL'!A:F,6,0),"")</f>
        <v/>
      </c>
      <c r="AQ61" s="17" t="str">
        <f aca="false">IFERROR(VLOOKUP(A61,'13-CER'!M:R,6,0),"")</f>
        <v/>
      </c>
      <c r="AR61" s="17" t="str">
        <f aca="false">IFERROR(VLOOKUP(A61,'13-CER'!A:F,6,0),"")</f>
        <v/>
      </c>
      <c r="AS61" s="17" t="str">
        <f aca="false">IFERROR(VLOOKUP(A61,'14-OGY'!M:R,6,0),"")</f>
        <v/>
      </c>
      <c r="AT61" s="17" t="str">
        <f aca="false">IFERROR(VLOOKUP(A61,'14-OGY'!A:F,6,0),"")</f>
        <v/>
      </c>
      <c r="AU61" s="17" t="str">
        <f aca="false">IFERROR(VLOOKUP(A61,'15-BAI'!A:F,6,0),"")</f>
        <v/>
      </c>
      <c r="AV61" s="17" t="str">
        <f aca="false">IFERROR(VLOOKUP(A61,'16-HERB'!A:F,6,0),"")</f>
        <v/>
      </c>
      <c r="AW61" s="17" t="str">
        <f aca="false">IFERROR(VLOOKUP(A61,'17-LOM'!M:R,6,0),"")</f>
        <v/>
      </c>
      <c r="AX61" s="17" t="str">
        <f aca="false">IFERROR(VLOOKUP(A61,'17-LOM'!A:F,6,0),"")</f>
        <v/>
      </c>
      <c r="AY61" s="17"/>
      <c r="AZ61" s="17"/>
      <c r="BA61" s="17" t="str">
        <f aca="false">IFERROR(VLOOKUP(A61,'20-NIL'!A:F,6,0),"")</f>
        <v/>
      </c>
      <c r="BB61" s="17" t="str">
        <f aca="false">IFERROR(VLOOKUP(A61,'21-OET'!M:R,6,0),"")</f>
        <v/>
      </c>
      <c r="BC61" s="17" t="str">
        <f aca="false">IFERROR(VLOOKUP(A61,'21-OET'!A:F,6,0),"")</f>
        <v/>
      </c>
      <c r="BD61" s="17" t="str">
        <f aca="false">IFERROR(VLOOKUP(A61,'22-SAI'!M:R,6,0),"")</f>
        <v/>
      </c>
      <c r="BE61" s="17" t="str">
        <f aca="false">IFERROR(VLOOKUP(A61,'22-SAI'!A:F,6,0),"")</f>
        <v/>
      </c>
      <c r="BF61" s="17"/>
      <c r="BG61" s="17"/>
      <c r="BH61" s="17" t="str">
        <f aca="false">IFERROR(VLOOKUP(A61,'23-NIV12_5'!M:R,6,0),"")</f>
        <v/>
      </c>
      <c r="BI61" s="17" t="str">
        <f aca="false">IFERROR(VLOOKUP(A61,'23-NIV12_5'!A:F,6,0),"")</f>
        <v/>
      </c>
      <c r="BJ61" s="17" t="str">
        <f aca="false">IFERROR(VLOOKUP(A61,'23-NIV21'!A:F,6,0),"")</f>
        <v/>
      </c>
      <c r="BK61" s="17" t="str">
        <f aca="false">IFERROR(VLOOKUP(A61,'24-HOR'!M:R,6,0),"")</f>
        <v/>
      </c>
      <c r="BL61" s="17" t="str">
        <f aca="false">IFERROR(VLOOKUP(A61,'24-HOR'!A:F,6,0),"")</f>
        <v/>
      </c>
    </row>
    <row r="62" customFormat="false" ht="13.8" hidden="false" customHeight="false" outlineLevel="0" collapsed="false">
      <c r="A62" s="0" t="str">
        <f aca="false">UPPER(B62)&amp;UPPER(C62)</f>
        <v>HAYETTEELOÏSE</v>
      </c>
      <c r="B62" s="19" t="s">
        <v>169</v>
      </c>
      <c r="C62" s="19" t="s">
        <v>170</v>
      </c>
      <c r="D62" s="19" t="str">
        <f aca="false">VLOOKUP(A62,Noms!A:H,8,0)</f>
        <v>Dames 1</v>
      </c>
      <c r="E62" s="0" t="n">
        <f aca="false">COUNTIF(I62:P62,"&gt;0")</f>
        <v>2</v>
      </c>
      <c r="F62" s="14" t="n">
        <f aca="false">SUM(I62:P62)</f>
        <v>19.96</v>
      </c>
      <c r="G62" s="14" t="n">
        <f aca="false">+F61-F62</f>
        <v>0.600000000000001</v>
      </c>
      <c r="H62" s="14" t="n">
        <f aca="false">IF(E62&gt;0,F62/E62,"")</f>
        <v>9.98</v>
      </c>
      <c r="I62" s="15" t="n">
        <f aca="false">IFERROR(LARGE($R62:$CA62,1),"")</f>
        <v>14.75</v>
      </c>
      <c r="J62" s="16" t="n">
        <f aca="false">IFERROR(LARGE($R62:$CA62,2),"")</f>
        <v>5.21</v>
      </c>
      <c r="K62" s="16" t="str">
        <f aca="false">IFERROR(LARGE($R62:$CA62,3),"")</f>
        <v/>
      </c>
      <c r="L62" s="16" t="str">
        <f aca="false">IFERROR(LARGE($R62:$CA62,4),"")</f>
        <v/>
      </c>
      <c r="M62" s="16" t="str">
        <f aca="false">IFERROR(LARGE($R62:$CA62,5),"")</f>
        <v/>
      </c>
      <c r="N62" s="16" t="str">
        <f aca="false">IFERROR(LARGE($R62:$CA62,6),"")</f>
        <v/>
      </c>
      <c r="O62" s="16" t="str">
        <f aca="false">IFERROR(LARGE($R62:$CA62,7),"")</f>
        <v/>
      </c>
      <c r="P62" s="16" t="str">
        <f aca="false">IFERROR(LARGE($R62:$CA62,8),"")</f>
        <v/>
      </c>
      <c r="R62" s="17" t="n">
        <f aca="false">IFERROR(VLOOKUP(A62,Libre!A:D,4,0)," ")</f>
        <v>14.75</v>
      </c>
      <c r="S62" s="17" t="str">
        <f aca="false">IFERROR(VLOOKUP(A62,LibreBW!A:D,4,0)," ")</f>
        <v> </v>
      </c>
      <c r="T62" s="17" t="str">
        <f aca="false">IFERROR(VLOOKUP(A62,'01-NIV'!A:F,6,0),"")</f>
        <v/>
      </c>
      <c r="U62" s="17" t="str">
        <f aca="false">IFERROR(VLOOKUP(A62,'02-HUL'!A:F,6,0),"")</f>
        <v/>
      </c>
      <c r="V62" s="17" t="str">
        <f aca="false">IFERROR(VLOOKUP(A62,'03-LIL'!M:R,6,0),"")</f>
        <v/>
      </c>
      <c r="W62" s="17" t="str">
        <f aca="false">IFERROR(VLOOKUP(A62,'03-LIL'!A:F,6,0),"")</f>
        <v/>
      </c>
      <c r="X62" s="17" t="str">
        <f aca="false">IFERROR(VLOOKUP(A62,'04-CHA'!M:R,6,0),"")</f>
        <v/>
      </c>
      <c r="Y62" s="17" t="str">
        <f aca="false">IFERROR(VLOOKUP(A62,'04-CHA'!A:F,6,0),"")</f>
        <v/>
      </c>
      <c r="Z62" s="17" t="str">
        <f aca="false">IFERROR(VLOOKUP(A62,'05-WAT'!M:R,6,0),"")</f>
        <v/>
      </c>
      <c r="AA62" s="17" t="str">
        <f aca="false">IFERROR(VLOOKUP(A62,'05-WAT'!A:F,6,0),"")</f>
        <v/>
      </c>
      <c r="AB62" s="17" t="str">
        <f aca="false">IFERROR(VLOOKUP(A62,'05-DWO'!M:R,6,0),"")</f>
        <v/>
      </c>
      <c r="AC62" s="17" t="str">
        <f aca="false">IFERROR(VLOOKUP(A62,'05-DWO'!A:F,6,0),"")</f>
        <v/>
      </c>
      <c r="AD62" s="17" t="str">
        <f aca="false">IFERROR(VLOOKUP(A62,'06-VIE'!M:R,6,0),"")</f>
        <v/>
      </c>
      <c r="AE62" s="17" t="str">
        <f aca="false">IFERROR(VLOOKUP(A62,'06-VIE'!A:F,6,0),"")</f>
        <v/>
      </c>
      <c r="AF62" s="17" t="str">
        <f aca="false">IFERROR(VLOOKUP(A62,'07-MLL'!M:R,6,0),"")</f>
        <v/>
      </c>
      <c r="AG62" s="17" t="str">
        <f aca="false">IFERROR(VLOOKUP(A62,'07-MLL'!A:F,6,0),"")</f>
        <v/>
      </c>
      <c r="AH62" s="17" t="str">
        <f aca="false">IFERROR(VLOOKUP(A62,'08-ESS14-7'!M:R,6,0),"")</f>
        <v/>
      </c>
      <c r="AI62" s="17" t="str">
        <f aca="false">IFERROR(VLOOKUP(A62,'08-ESS14-7'!A:F,6,0),"")</f>
        <v/>
      </c>
      <c r="AJ62" s="17" t="str">
        <f aca="false">IFERROR(VLOOKUP(A62,'08-ESS21'!A:F,6,0),"")</f>
        <v/>
      </c>
      <c r="AK62" s="17" t="str">
        <f aca="false">IFERROR(VLOOKUP(A62,'09-WAU'!M:R,6,0),"")</f>
        <v/>
      </c>
      <c r="AL62" s="17" t="str">
        <f aca="false">IFERROR(VLOOKUP(A62,'09-WAU'!A:F,6,0),"")</f>
        <v/>
      </c>
      <c r="AM62" s="17" t="str">
        <f aca="false">IFERROR(VLOOKUP(A62,'10-ECA'!M:R,6,0),"")</f>
        <v/>
      </c>
      <c r="AN62" s="17" t="str">
        <f aca="false">IFERROR(VLOOKUP(A62,'10-ECA'!A:F,6,0),"")</f>
        <v/>
      </c>
      <c r="AO62" s="17" t="str">
        <f aca="false">IFERROR(VLOOKUP(A62,'11-BIE'!A:F,6,0),"")</f>
        <v/>
      </c>
      <c r="AP62" s="17" t="n">
        <f aca="false">IFERROR(VLOOKUP(A62,'12-BXL'!A:F,6,0),"")</f>
        <v>5.21</v>
      </c>
      <c r="AQ62" s="17" t="str">
        <f aca="false">IFERROR(VLOOKUP(A62,'13-CER'!M:R,6,0),"")</f>
        <v/>
      </c>
      <c r="AR62" s="17" t="str">
        <f aca="false">IFERROR(VLOOKUP(A62,'13-CER'!A:F,6,0),"")</f>
        <v/>
      </c>
      <c r="AS62" s="17" t="str">
        <f aca="false">IFERROR(VLOOKUP(A62,'14-OGY'!M:R,6,0),"")</f>
        <v/>
      </c>
      <c r="AT62" s="17" t="str">
        <f aca="false">IFERROR(VLOOKUP(A62,'14-OGY'!A:F,6,0),"")</f>
        <v/>
      </c>
      <c r="AU62" s="17" t="str">
        <f aca="false">IFERROR(VLOOKUP(A62,'15-BAI'!A:F,6,0),"")</f>
        <v/>
      </c>
      <c r="AV62" s="17" t="str">
        <f aca="false">IFERROR(VLOOKUP(A62,'16-HERB'!A:F,6,0),"")</f>
        <v/>
      </c>
      <c r="AW62" s="17" t="str">
        <f aca="false">IFERROR(VLOOKUP(A62,'17-LOM'!M:R,6,0),"")</f>
        <v/>
      </c>
      <c r="AX62" s="17" t="str">
        <f aca="false">IFERROR(VLOOKUP(A62,'17-LOM'!A:F,6,0),"")</f>
        <v/>
      </c>
      <c r="AY62" s="17"/>
      <c r="AZ62" s="17"/>
      <c r="BA62" s="17" t="str">
        <f aca="false">IFERROR(VLOOKUP(A62,'20-NIL'!A:F,6,0),"")</f>
        <v/>
      </c>
      <c r="BB62" s="17" t="str">
        <f aca="false">IFERROR(VLOOKUP(A62,'21-OET'!M:R,6,0),"")</f>
        <v/>
      </c>
      <c r="BC62" s="17" t="str">
        <f aca="false">IFERROR(VLOOKUP(A62,'21-OET'!A:F,6,0),"")</f>
        <v/>
      </c>
      <c r="BD62" s="17" t="str">
        <f aca="false">IFERROR(VLOOKUP(A62,'22-SAI'!M:R,6,0),"")</f>
        <v/>
      </c>
      <c r="BE62" s="17" t="str">
        <f aca="false">IFERROR(VLOOKUP(A62,'22-SAI'!A:F,6,0),"")</f>
        <v/>
      </c>
      <c r="BF62" s="17"/>
      <c r="BG62" s="17"/>
      <c r="BH62" s="17" t="str">
        <f aca="false">IFERROR(VLOOKUP(A62,'23-NIV12_5'!M:R,6,0),"")</f>
        <v/>
      </c>
      <c r="BI62" s="17" t="str">
        <f aca="false">IFERROR(VLOOKUP(A62,'23-NIV12_5'!A:F,6,0),"")</f>
        <v/>
      </c>
      <c r="BJ62" s="17" t="str">
        <f aca="false">IFERROR(VLOOKUP(A62,'23-NIV21'!A:F,6,0),"")</f>
        <v/>
      </c>
      <c r="BK62" s="17" t="str">
        <f aca="false">IFERROR(VLOOKUP(A62,'24-HOR'!M:R,6,0),"")</f>
        <v/>
      </c>
      <c r="BL62" s="17" t="str">
        <f aca="false">IFERROR(VLOOKUP(A62,'24-HOR'!A:F,6,0),"")</f>
        <v/>
      </c>
    </row>
    <row r="63" customFormat="false" ht="13.8" hidden="false" customHeight="false" outlineLevel="0" collapsed="false">
      <c r="A63" s="0" t="str">
        <f aca="false">UPPER(B63)&amp;UPPER(C63)</f>
        <v>MALANDINIANN</v>
      </c>
      <c r="B63" s="19" t="s">
        <v>171</v>
      </c>
      <c r="C63" s="19" t="s">
        <v>172</v>
      </c>
      <c r="D63" s="19" t="str">
        <f aca="false">VLOOKUP(A63,Noms!A:H,8,0)</f>
        <v>Aînées 1</v>
      </c>
      <c r="E63" s="0" t="n">
        <f aca="false">COUNTIF(I63:P63,"&gt;0")</f>
        <v>1</v>
      </c>
      <c r="F63" s="14" t="n">
        <f aca="false">SUM(I63:P63)</f>
        <v>10.53</v>
      </c>
      <c r="G63" s="14" t="n">
        <f aca="false">+F62-F63</f>
        <v>9.43</v>
      </c>
      <c r="H63" s="14" t="n">
        <f aca="false">IF(E63&gt;0,F63/E63,"")</f>
        <v>10.53</v>
      </c>
      <c r="I63" s="15" t="n">
        <f aca="false">IFERROR(LARGE($R63:$CA63,1),"")</f>
        <v>10.53</v>
      </c>
      <c r="J63" s="16" t="str">
        <f aca="false">IFERROR(LARGE($R63:$CA63,2),"")</f>
        <v/>
      </c>
      <c r="K63" s="16" t="str">
        <f aca="false">IFERROR(LARGE($R63:$CA63,3),"")</f>
        <v/>
      </c>
      <c r="L63" s="16" t="str">
        <f aca="false">IFERROR(LARGE($R63:$CA63,4),"")</f>
        <v/>
      </c>
      <c r="M63" s="16" t="str">
        <f aca="false">IFERROR(LARGE($R63:$CA63,5),"")</f>
        <v/>
      </c>
      <c r="N63" s="16" t="str">
        <f aca="false">IFERROR(LARGE($R63:$CA63,6),"")</f>
        <v/>
      </c>
      <c r="O63" s="16" t="str">
        <f aca="false">IFERROR(LARGE($R63:$CA63,7),"")</f>
        <v/>
      </c>
      <c r="P63" s="16" t="str">
        <f aca="false">IFERROR(LARGE($R63:$CA63,8),"")</f>
        <v/>
      </c>
      <c r="R63" s="17" t="str">
        <f aca="false">IFERROR(VLOOKUP(A63,Libre!A:D,4,0)," ")</f>
        <v> </v>
      </c>
      <c r="S63" s="17" t="str">
        <f aca="false">IFERROR(VLOOKUP(A63,LibreBW!A:D,4,0)," ")</f>
        <v> </v>
      </c>
      <c r="T63" s="17" t="str">
        <f aca="false">IFERROR(VLOOKUP(A63,'01-NIV'!A:F,6,0),"")</f>
        <v/>
      </c>
      <c r="U63" s="17" t="str">
        <f aca="false">IFERROR(VLOOKUP(A63,'02-HUL'!A:F,6,0),"")</f>
        <v/>
      </c>
      <c r="V63" s="17" t="str">
        <f aca="false">IFERROR(VLOOKUP(A63,'03-LIL'!M:R,6,0),"")</f>
        <v/>
      </c>
      <c r="W63" s="17" t="str">
        <f aca="false">IFERROR(VLOOKUP(A63,'03-LIL'!A:F,6,0),"")</f>
        <v/>
      </c>
      <c r="X63" s="17" t="str">
        <f aca="false">IFERROR(VLOOKUP(A63,'04-CHA'!M:R,6,0),"")</f>
        <v/>
      </c>
      <c r="Y63" s="17" t="str">
        <f aca="false">IFERROR(VLOOKUP(A63,'04-CHA'!A:F,6,0),"")</f>
        <v/>
      </c>
      <c r="Z63" s="17" t="str">
        <f aca="false">IFERROR(VLOOKUP(A63,'05-WAT'!M:R,6,0),"")</f>
        <v/>
      </c>
      <c r="AA63" s="17" t="str">
        <f aca="false">IFERROR(VLOOKUP(A63,'05-WAT'!A:F,6,0),"")</f>
        <v/>
      </c>
      <c r="AB63" s="17" t="str">
        <f aca="false">IFERROR(VLOOKUP(A63,'05-DWO'!M:R,6,0),"")</f>
        <v/>
      </c>
      <c r="AC63" s="17" t="str">
        <f aca="false">IFERROR(VLOOKUP(A63,'05-DWO'!A:F,6,0),"")</f>
        <v/>
      </c>
      <c r="AD63" s="17" t="str">
        <f aca="false">IFERROR(VLOOKUP(A63,'06-VIE'!M:R,6,0),"")</f>
        <v/>
      </c>
      <c r="AE63" s="17" t="str">
        <f aca="false">IFERROR(VLOOKUP(A63,'06-VIE'!A:F,6,0),"")</f>
        <v/>
      </c>
      <c r="AF63" s="17" t="str">
        <f aca="false">IFERROR(VLOOKUP(A63,'07-MLL'!M:R,6,0),"")</f>
        <v/>
      </c>
      <c r="AG63" s="17" t="str">
        <f aca="false">IFERROR(VLOOKUP(A63,'07-MLL'!A:F,6,0),"")</f>
        <v/>
      </c>
      <c r="AH63" s="17" t="str">
        <f aca="false">IFERROR(VLOOKUP(A63,'08-ESS14-7'!M:R,6,0),"")</f>
        <v/>
      </c>
      <c r="AI63" s="17" t="str">
        <f aca="false">IFERROR(VLOOKUP(A63,'08-ESS14-7'!A:F,6,0),"")</f>
        <v/>
      </c>
      <c r="AJ63" s="17" t="str">
        <f aca="false">IFERROR(VLOOKUP(A63,'08-ESS21'!A:F,6,0),"")</f>
        <v/>
      </c>
      <c r="AK63" s="17" t="str">
        <f aca="false">IFERROR(VLOOKUP(A63,'09-WAU'!M:R,6,0),"")</f>
        <v/>
      </c>
      <c r="AL63" s="17" t="str">
        <f aca="false">IFERROR(VLOOKUP(A63,'09-WAU'!A:F,6,0),"")</f>
        <v/>
      </c>
      <c r="AM63" s="17" t="str">
        <f aca="false">IFERROR(VLOOKUP(A63,'10-ECA'!M:R,6,0),"")</f>
        <v/>
      </c>
      <c r="AN63" s="17" t="str">
        <f aca="false">IFERROR(VLOOKUP(A63,'10-ECA'!A:F,6,0),"")</f>
        <v/>
      </c>
      <c r="AO63" s="17" t="str">
        <f aca="false">IFERROR(VLOOKUP(A63,'11-BIE'!A:F,6,0),"")</f>
        <v/>
      </c>
      <c r="AP63" s="17" t="str">
        <f aca="false">IFERROR(VLOOKUP(A63,'12-BXL'!A:F,6,0),"")</f>
        <v/>
      </c>
      <c r="AQ63" s="17" t="str">
        <f aca="false">IFERROR(VLOOKUP(A63,'13-CER'!M:R,6,0),"")</f>
        <v/>
      </c>
      <c r="AR63" s="17" t="str">
        <f aca="false">IFERROR(VLOOKUP(A63,'13-CER'!A:F,6,0),"")</f>
        <v/>
      </c>
      <c r="AS63" s="17" t="str">
        <f aca="false">IFERROR(VLOOKUP(A63,'14-OGY'!M:R,6,0),"")</f>
        <v/>
      </c>
      <c r="AT63" s="17" t="str">
        <f aca="false">IFERROR(VLOOKUP(A63,'14-OGY'!A:F,6,0),"")</f>
        <v/>
      </c>
      <c r="AU63" s="17" t="str">
        <f aca="false">IFERROR(VLOOKUP(A63,'15-BAI'!A:F,6,0),"")</f>
        <v/>
      </c>
      <c r="AV63" s="17" t="str">
        <f aca="false">IFERROR(VLOOKUP(A63,'16-HERB'!A:F,6,0),"")</f>
        <v/>
      </c>
      <c r="AW63" s="17" t="str">
        <f aca="false">IFERROR(VLOOKUP(A63,'17-LOM'!M:R,6,0),"")</f>
        <v/>
      </c>
      <c r="AX63" s="17" t="str">
        <f aca="false">IFERROR(VLOOKUP(A63,'17-LOM'!A:F,6,0),"")</f>
        <v/>
      </c>
      <c r="AY63" s="17"/>
      <c r="AZ63" s="17"/>
      <c r="BA63" s="17" t="str">
        <f aca="false">IFERROR(VLOOKUP(A63,'20-NIL'!A:F,6,0),"")</f>
        <v/>
      </c>
      <c r="BB63" s="17" t="str">
        <f aca="false">IFERROR(VLOOKUP(A63,'21-OET'!M:R,6,0),"")</f>
        <v/>
      </c>
      <c r="BC63" s="17" t="str">
        <f aca="false">IFERROR(VLOOKUP(A63,'21-OET'!A:F,6,0),"")</f>
        <v/>
      </c>
      <c r="BD63" s="17" t="n">
        <f aca="false">IFERROR(VLOOKUP(A63,'22-SAI'!M:R,6,0),"")</f>
        <v>10.53</v>
      </c>
      <c r="BE63" s="17" t="str">
        <f aca="false">IFERROR(VLOOKUP(A63,'22-SAI'!A:F,6,0),"")</f>
        <v/>
      </c>
      <c r="BF63" s="17"/>
      <c r="BG63" s="17"/>
      <c r="BH63" s="17" t="str">
        <f aca="false">IFERROR(VLOOKUP(A63,'23-NIV12_5'!M:R,6,0),"")</f>
        <v/>
      </c>
      <c r="BI63" s="17" t="str">
        <f aca="false">IFERROR(VLOOKUP(A63,'23-NIV12_5'!A:F,6,0),"")</f>
        <v/>
      </c>
      <c r="BJ63" s="17" t="str">
        <f aca="false">IFERROR(VLOOKUP(A63,'23-NIV21'!A:F,6,0),"")</f>
        <v/>
      </c>
      <c r="BK63" s="17" t="str">
        <f aca="false">IFERROR(VLOOKUP(A63,'24-HOR'!M:R,6,0),"")</f>
        <v/>
      </c>
      <c r="BL63" s="17" t="str">
        <f aca="false">IFERROR(VLOOKUP(A63,'24-HOR'!A:F,6,0),"")</f>
        <v/>
      </c>
    </row>
    <row r="64" customFormat="false" ht="13.8" hidden="false" customHeight="false" outlineLevel="0" collapsed="false">
      <c r="A64" s="0" t="str">
        <f aca="false">UPPER(B64)&amp;UPPER(C64)</f>
        <v>HORVATHJOELLE</v>
      </c>
      <c r="B64" s="19" t="s">
        <v>173</v>
      </c>
      <c r="C64" s="19" t="s">
        <v>174</v>
      </c>
      <c r="D64" s="19" t="str">
        <f aca="false">VLOOKUP(A64,Noms!A:H,8,0)</f>
        <v>Aînées 1</v>
      </c>
      <c r="E64" s="0" t="n">
        <f aca="false">COUNTIF(I64:P64,"&gt;0")</f>
        <v>1</v>
      </c>
      <c r="F64" s="14" t="n">
        <f aca="false">SUM(I64:P64)</f>
        <v>8.8</v>
      </c>
      <c r="G64" s="14" t="n">
        <f aca="false">+F63-F64</f>
        <v>1.73</v>
      </c>
      <c r="H64" s="14" t="n">
        <f aca="false">IF(E64&gt;0,F64/E64,"")</f>
        <v>8.8</v>
      </c>
      <c r="I64" s="15" t="n">
        <f aca="false">IFERROR(LARGE($R64:$CA64,1),"")</f>
        <v>8.8</v>
      </c>
      <c r="J64" s="16" t="str">
        <f aca="false">IFERROR(LARGE($R64:$CA64,2),"")</f>
        <v/>
      </c>
      <c r="K64" s="16" t="str">
        <f aca="false">IFERROR(LARGE($R64:$CA64,3),"")</f>
        <v/>
      </c>
      <c r="L64" s="16" t="str">
        <f aca="false">IFERROR(LARGE($R64:$CA64,4),"")</f>
        <v/>
      </c>
      <c r="M64" s="16" t="str">
        <f aca="false">IFERROR(LARGE($R64:$CA64,5),"")</f>
        <v/>
      </c>
      <c r="N64" s="16" t="str">
        <f aca="false">IFERROR(LARGE($R64:$CA64,6),"")</f>
        <v/>
      </c>
      <c r="O64" s="16" t="str">
        <f aca="false">IFERROR(LARGE($R64:$CA64,7),"")</f>
        <v/>
      </c>
      <c r="P64" s="16" t="str">
        <f aca="false">IFERROR(LARGE($R64:$CA64,8),"")</f>
        <v/>
      </c>
      <c r="R64" s="17" t="n">
        <f aca="false">IFERROR(VLOOKUP(A64,Libre!A:D,4,0)," ")</f>
        <v>8.8</v>
      </c>
      <c r="S64" s="17" t="str">
        <f aca="false">IFERROR(VLOOKUP(A64,LibreBW!A:D,4,0)," ")</f>
        <v> </v>
      </c>
      <c r="T64" s="17" t="str">
        <f aca="false">IFERROR(VLOOKUP(A64,'01-NIV'!A:F,6,0),"")</f>
        <v/>
      </c>
      <c r="U64" s="17" t="str">
        <f aca="false">IFERROR(VLOOKUP(A64,'02-HUL'!A:F,6,0),"")</f>
        <v/>
      </c>
      <c r="V64" s="17" t="str">
        <f aca="false">IFERROR(VLOOKUP(A64,'03-LIL'!M:R,6,0),"")</f>
        <v/>
      </c>
      <c r="W64" s="17" t="str">
        <f aca="false">IFERROR(VLOOKUP(A64,'03-LIL'!A:F,6,0),"")</f>
        <v/>
      </c>
      <c r="X64" s="17" t="str">
        <f aca="false">IFERROR(VLOOKUP(A64,'04-CHA'!M:R,6,0),"")</f>
        <v/>
      </c>
      <c r="Y64" s="17" t="str">
        <f aca="false">IFERROR(VLOOKUP(A64,'04-CHA'!A:F,6,0),"")</f>
        <v/>
      </c>
      <c r="Z64" s="17" t="str">
        <f aca="false">IFERROR(VLOOKUP(A64,'05-WAT'!M:R,6,0),"")</f>
        <v/>
      </c>
      <c r="AA64" s="17" t="str">
        <f aca="false">IFERROR(VLOOKUP(A64,'05-WAT'!A:F,6,0),"")</f>
        <v/>
      </c>
      <c r="AB64" s="17" t="str">
        <f aca="false">IFERROR(VLOOKUP(A64,'05-DWO'!M:R,6,0),"")</f>
        <v/>
      </c>
      <c r="AC64" s="17" t="str">
        <f aca="false">IFERROR(VLOOKUP(A64,'05-DWO'!A:F,6,0),"")</f>
        <v/>
      </c>
      <c r="AD64" s="17" t="str">
        <f aca="false">IFERROR(VLOOKUP(A64,'06-VIE'!M:R,6,0),"")</f>
        <v/>
      </c>
      <c r="AE64" s="17" t="str">
        <f aca="false">IFERROR(VLOOKUP(A64,'06-VIE'!A:F,6,0),"")</f>
        <v/>
      </c>
      <c r="AF64" s="17" t="str">
        <f aca="false">IFERROR(VLOOKUP(A64,'07-MLL'!M:R,6,0),"")</f>
        <v/>
      </c>
      <c r="AG64" s="17" t="str">
        <f aca="false">IFERROR(VLOOKUP(A64,'07-MLL'!A:F,6,0),"")</f>
        <v/>
      </c>
      <c r="AH64" s="17" t="str">
        <f aca="false">IFERROR(VLOOKUP(A64,'08-ESS14-7'!M:R,6,0),"")</f>
        <v/>
      </c>
      <c r="AI64" s="17" t="str">
        <f aca="false">IFERROR(VLOOKUP(A64,'08-ESS14-7'!A:F,6,0),"")</f>
        <v/>
      </c>
      <c r="AJ64" s="17" t="str">
        <f aca="false">IFERROR(VLOOKUP(A64,'08-ESS21'!A:F,6,0),"")</f>
        <v/>
      </c>
      <c r="AK64" s="17" t="str">
        <f aca="false">IFERROR(VLOOKUP(A64,'09-WAU'!M:R,6,0),"")</f>
        <v/>
      </c>
      <c r="AL64" s="17" t="str">
        <f aca="false">IFERROR(VLOOKUP(A64,'09-WAU'!A:F,6,0),"")</f>
        <v/>
      </c>
      <c r="AM64" s="17" t="str">
        <f aca="false">IFERROR(VLOOKUP(A64,'10-ECA'!M:R,6,0),"")</f>
        <v/>
      </c>
      <c r="AN64" s="17" t="str">
        <f aca="false">IFERROR(VLOOKUP(A64,'10-ECA'!A:F,6,0),"")</f>
        <v/>
      </c>
      <c r="AO64" s="17" t="str">
        <f aca="false">IFERROR(VLOOKUP(A64,'11-BIE'!A:F,6,0),"")</f>
        <v/>
      </c>
      <c r="AP64" s="17" t="str">
        <f aca="false">IFERROR(VLOOKUP(A64,'12-BXL'!A:F,6,0),"")</f>
        <v/>
      </c>
      <c r="AQ64" s="17" t="str">
        <f aca="false">IFERROR(VLOOKUP(A64,'13-CER'!M:R,6,0),"")</f>
        <v/>
      </c>
      <c r="AR64" s="17" t="str">
        <f aca="false">IFERROR(VLOOKUP(A64,'13-CER'!A:F,6,0),"")</f>
        <v/>
      </c>
      <c r="AS64" s="17" t="str">
        <f aca="false">IFERROR(VLOOKUP(A64,'14-OGY'!M:R,6,0),"")</f>
        <v/>
      </c>
      <c r="AT64" s="17" t="str">
        <f aca="false">IFERROR(VLOOKUP(A64,'14-OGY'!A:F,6,0),"")</f>
        <v/>
      </c>
      <c r="AU64" s="17" t="str">
        <f aca="false">IFERROR(VLOOKUP(A64,'15-BAI'!A:F,6,0),"")</f>
        <v/>
      </c>
      <c r="AV64" s="17" t="str">
        <f aca="false">IFERROR(VLOOKUP(A64,'16-HERB'!A:F,6,0),"")</f>
        <v/>
      </c>
      <c r="AW64" s="17" t="str">
        <f aca="false">IFERROR(VLOOKUP(A64,'17-LOM'!M:R,6,0),"")</f>
        <v/>
      </c>
      <c r="AX64" s="17" t="str">
        <f aca="false">IFERROR(VLOOKUP(A64,'17-LOM'!A:F,6,0),"")</f>
        <v/>
      </c>
      <c r="AY64" s="17"/>
      <c r="AZ64" s="17"/>
      <c r="BA64" s="17" t="str">
        <f aca="false">IFERROR(VLOOKUP(A64,'20-NIL'!A:F,6,0),"")</f>
        <v/>
      </c>
      <c r="BB64" s="17" t="str">
        <f aca="false">IFERROR(VLOOKUP(A64,'21-OET'!M:R,6,0),"")</f>
        <v/>
      </c>
      <c r="BC64" s="17" t="str">
        <f aca="false">IFERROR(VLOOKUP(A64,'21-OET'!A:F,6,0),"")</f>
        <v/>
      </c>
      <c r="BD64" s="17" t="str">
        <f aca="false">IFERROR(VLOOKUP(A64,'22-SAI'!M:R,6,0),"")</f>
        <v/>
      </c>
      <c r="BE64" s="17" t="str">
        <f aca="false">IFERROR(VLOOKUP(A64,'22-SAI'!A:F,6,0),"")</f>
        <v/>
      </c>
      <c r="BF64" s="17"/>
      <c r="BG64" s="17"/>
      <c r="BH64" s="17" t="str">
        <f aca="false">IFERROR(VLOOKUP(A64,'23-NIV12_5'!M:R,6,0),"")</f>
        <v/>
      </c>
      <c r="BI64" s="17" t="str">
        <f aca="false">IFERROR(VLOOKUP(A64,'23-NIV12_5'!A:F,6,0),"")</f>
        <v/>
      </c>
      <c r="BJ64" s="17" t="str">
        <f aca="false">IFERROR(VLOOKUP(A64,'23-NIV21'!A:F,6,0),"")</f>
        <v/>
      </c>
      <c r="BK64" s="17" t="str">
        <f aca="false">IFERROR(VLOOKUP(A64,'24-HOR'!M:R,6,0),"")</f>
        <v/>
      </c>
      <c r="BL64" s="17" t="str">
        <f aca="false">IFERROR(VLOOKUP(A64,'24-HOR'!A:F,6,0),"")</f>
        <v/>
      </c>
    </row>
    <row r="65" customFormat="false" ht="13.8" hidden="false" customHeight="false" outlineLevel="0" collapsed="false">
      <c r="A65" s="0" t="str">
        <f aca="false">UPPER(B65)&amp;UPPER(C65)</f>
        <v>CLAECHRISTIANE</v>
      </c>
      <c r="B65" s="19" t="s">
        <v>175</v>
      </c>
      <c r="C65" s="19" t="s">
        <v>176</v>
      </c>
      <c r="D65" s="19" t="str">
        <f aca="false">VLOOKUP(A65,Noms!A:H,8,0)</f>
        <v>Aînées 1</v>
      </c>
      <c r="E65" s="0" t="n">
        <f aca="false">COUNTIF(I65:P65,"&gt;0")</f>
        <v>1</v>
      </c>
      <c r="F65" s="14" t="n">
        <f aca="false">SUM(I65:P65)</f>
        <v>6.21</v>
      </c>
      <c r="G65" s="14" t="n">
        <f aca="false">+F64-F65</f>
        <v>2.59</v>
      </c>
      <c r="H65" s="14" t="n">
        <f aca="false">IF(E65&gt;0,F65/E65,"")</f>
        <v>6.21</v>
      </c>
      <c r="I65" s="15" t="n">
        <f aca="false">IFERROR(LARGE($R65:$CA65,1),"")</f>
        <v>6.21</v>
      </c>
      <c r="J65" s="16" t="str">
        <f aca="false">IFERROR(LARGE($R65:$CA65,2),"")</f>
        <v/>
      </c>
      <c r="K65" s="16" t="str">
        <f aca="false">IFERROR(LARGE($R65:$CA65,3),"")</f>
        <v/>
      </c>
      <c r="L65" s="16" t="str">
        <f aca="false">IFERROR(LARGE($R65:$CA65,4),"")</f>
        <v/>
      </c>
      <c r="M65" s="16" t="str">
        <f aca="false">IFERROR(LARGE($R65:$CA65,5),"")</f>
        <v/>
      </c>
      <c r="N65" s="16" t="str">
        <f aca="false">IFERROR(LARGE($R65:$CA65,6),"")</f>
        <v/>
      </c>
      <c r="O65" s="16" t="str">
        <f aca="false">IFERROR(LARGE($R65:$CA65,7),"")</f>
        <v/>
      </c>
      <c r="P65" s="16" t="str">
        <f aca="false">IFERROR(LARGE($R65:$CA65,8),"")</f>
        <v/>
      </c>
      <c r="R65" s="17" t="str">
        <f aca="false">IFERROR(VLOOKUP(A65,Libre!A:D,4,0)," ")</f>
        <v> </v>
      </c>
      <c r="S65" s="17" t="str">
        <f aca="false">IFERROR(VLOOKUP(A65,LibreBW!A:D,4,0)," ")</f>
        <v> </v>
      </c>
      <c r="T65" s="17" t="str">
        <f aca="false">IFERROR(VLOOKUP(A65,'01-NIV'!A:F,6,0),"")</f>
        <v/>
      </c>
      <c r="U65" s="17" t="str">
        <f aca="false">IFERROR(VLOOKUP(A65,'02-HUL'!A:F,6,0),"")</f>
        <v/>
      </c>
      <c r="V65" s="17" t="str">
        <f aca="false">IFERROR(VLOOKUP(A65,'03-LIL'!M:R,6,0),"")</f>
        <v/>
      </c>
      <c r="W65" s="17" t="str">
        <f aca="false">IFERROR(VLOOKUP(A65,'03-LIL'!A:F,6,0),"")</f>
        <v/>
      </c>
      <c r="X65" s="17" t="str">
        <f aca="false">IFERROR(VLOOKUP(A65,'04-CHA'!M:R,6,0),"")</f>
        <v/>
      </c>
      <c r="Y65" s="17" t="str">
        <f aca="false">IFERROR(VLOOKUP(A65,'04-CHA'!A:F,6,0),"")</f>
        <v/>
      </c>
      <c r="Z65" s="17" t="str">
        <f aca="false">IFERROR(VLOOKUP(A65,'05-WAT'!M:R,6,0),"")</f>
        <v/>
      </c>
      <c r="AA65" s="17" t="str">
        <f aca="false">IFERROR(VLOOKUP(A65,'05-WAT'!A:F,6,0),"")</f>
        <v/>
      </c>
      <c r="AB65" s="17" t="str">
        <f aca="false">IFERROR(VLOOKUP(A65,'05-DWO'!M:R,6,0),"")</f>
        <v/>
      </c>
      <c r="AC65" s="17" t="str">
        <f aca="false">IFERROR(VLOOKUP(A65,'05-DWO'!A:F,6,0),"")</f>
        <v/>
      </c>
      <c r="AD65" s="17" t="str">
        <f aca="false">IFERROR(VLOOKUP(A65,'06-VIE'!M:R,6,0),"")</f>
        <v/>
      </c>
      <c r="AE65" s="17" t="str">
        <f aca="false">IFERROR(VLOOKUP(A65,'06-VIE'!A:F,6,0),"")</f>
        <v/>
      </c>
      <c r="AF65" s="17" t="str">
        <f aca="false">IFERROR(VLOOKUP(A65,'07-MLL'!M:R,6,0),"")</f>
        <v/>
      </c>
      <c r="AG65" s="17" t="str">
        <f aca="false">IFERROR(VLOOKUP(A65,'07-MLL'!A:F,6,0),"")</f>
        <v/>
      </c>
      <c r="AH65" s="17" t="str">
        <f aca="false">IFERROR(VLOOKUP(A65,'08-ESS14-7'!M:R,6,0),"")</f>
        <v/>
      </c>
      <c r="AI65" s="17" t="str">
        <f aca="false">IFERROR(VLOOKUP(A65,'08-ESS14-7'!A:F,6,0),"")</f>
        <v/>
      </c>
      <c r="AJ65" s="17" t="str">
        <f aca="false">IFERROR(VLOOKUP(A65,'08-ESS21'!A:F,6,0),"")</f>
        <v/>
      </c>
      <c r="AK65" s="17" t="str">
        <f aca="false">IFERROR(VLOOKUP(A65,'09-WAU'!M:R,6,0),"")</f>
        <v/>
      </c>
      <c r="AL65" s="17" t="str">
        <f aca="false">IFERROR(VLOOKUP(A65,'09-WAU'!A:F,6,0),"")</f>
        <v/>
      </c>
      <c r="AM65" s="17" t="str">
        <f aca="false">IFERROR(VLOOKUP(A65,'10-ECA'!M:R,6,0),"")</f>
        <v/>
      </c>
      <c r="AN65" s="17" t="str">
        <f aca="false">IFERROR(VLOOKUP(A65,'10-ECA'!A:F,6,0),"")</f>
        <v/>
      </c>
      <c r="AO65" s="17" t="str">
        <f aca="false">IFERROR(VLOOKUP(A65,'11-BIE'!A:F,6,0),"")</f>
        <v/>
      </c>
      <c r="AP65" s="17" t="str">
        <f aca="false">IFERROR(VLOOKUP(A65,'12-BXL'!A:F,6,0),"")</f>
        <v/>
      </c>
      <c r="AQ65" s="17" t="str">
        <f aca="false">IFERROR(VLOOKUP(A65,'13-CER'!M:R,6,0),"")</f>
        <v/>
      </c>
      <c r="AR65" s="17" t="str">
        <f aca="false">IFERROR(VLOOKUP(A65,'13-CER'!A:F,6,0),"")</f>
        <v/>
      </c>
      <c r="AS65" s="17" t="str">
        <f aca="false">IFERROR(VLOOKUP(A65,'14-OGY'!M:R,6,0),"")</f>
        <v/>
      </c>
      <c r="AT65" s="17" t="str">
        <f aca="false">IFERROR(VLOOKUP(A65,'14-OGY'!A:F,6,0),"")</f>
        <v/>
      </c>
      <c r="AU65" s="17" t="str">
        <f aca="false">IFERROR(VLOOKUP(A65,'15-BAI'!A:F,6,0),"")</f>
        <v/>
      </c>
      <c r="AV65" s="17" t="str">
        <f aca="false">IFERROR(VLOOKUP(A65,'16-HERB'!A:F,6,0),"")</f>
        <v/>
      </c>
      <c r="AW65" s="17" t="str">
        <f aca="false">IFERROR(VLOOKUP(A65,'17-LOM'!M:R,6,0),"")</f>
        <v/>
      </c>
      <c r="AX65" s="17" t="str">
        <f aca="false">IFERROR(VLOOKUP(A65,'17-LOM'!A:F,6,0),"")</f>
        <v/>
      </c>
      <c r="AY65" s="17"/>
      <c r="AZ65" s="17"/>
      <c r="BA65" s="17" t="str">
        <f aca="false">IFERROR(VLOOKUP(A65,'20-NIL'!A:F,6,0),"")</f>
        <v/>
      </c>
      <c r="BB65" s="17" t="str">
        <f aca="false">IFERROR(VLOOKUP(A65,'21-OET'!M:R,6,0),"")</f>
        <v/>
      </c>
      <c r="BC65" s="17" t="str">
        <f aca="false">IFERROR(VLOOKUP(A65,'21-OET'!A:F,6,0),"")</f>
        <v/>
      </c>
      <c r="BD65" s="17" t="n">
        <f aca="false">IFERROR(VLOOKUP(A65,'22-SAI'!M:R,6,0),"")</f>
        <v>6.21</v>
      </c>
      <c r="BE65" s="17" t="str">
        <f aca="false">IFERROR(VLOOKUP(A65,'22-SAI'!A:F,6,0),"")</f>
        <v/>
      </c>
      <c r="BF65" s="17"/>
      <c r="BG65" s="17"/>
      <c r="BH65" s="17" t="str">
        <f aca="false">IFERROR(VLOOKUP(A65,'23-NIV12_5'!M:R,6,0),"")</f>
        <v/>
      </c>
      <c r="BI65" s="17" t="str">
        <f aca="false">IFERROR(VLOOKUP(A65,'23-NIV12_5'!A:F,6,0),"")</f>
        <v/>
      </c>
      <c r="BJ65" s="17" t="str">
        <f aca="false">IFERROR(VLOOKUP(A65,'23-NIV21'!A:F,6,0),"")</f>
        <v/>
      </c>
      <c r="BK65" s="17" t="str">
        <f aca="false">IFERROR(VLOOKUP(A65,'24-HOR'!M:R,6,0),"")</f>
        <v/>
      </c>
      <c r="BL65" s="17" t="str">
        <f aca="false">IFERROR(VLOOKUP(A65,'24-HOR'!A:F,6,0),"")</f>
        <v/>
      </c>
    </row>
    <row r="66" customFormat="false" ht="13.8" hidden="false" customHeight="false" outlineLevel="0" collapsed="false">
      <c r="A66" s="0" t="str">
        <f aca="false">UPPER(B66)&amp;UPPER(C66)</f>
        <v>TRAENMARTINE T.</v>
      </c>
      <c r="B66" s="19" t="s">
        <v>177</v>
      </c>
      <c r="C66" s="19" t="s">
        <v>178</v>
      </c>
      <c r="D66" s="19" t="str">
        <f aca="false">VLOOKUP(A66,Noms!A:H,8,0)</f>
        <v>Aînées 2</v>
      </c>
      <c r="E66" s="0" t="n">
        <f aca="false">COUNTIF(I66:P66,"&gt;0")</f>
        <v>3</v>
      </c>
      <c r="F66" s="14" t="n">
        <f aca="false">SUM(I66:P66)</f>
        <v>3</v>
      </c>
      <c r="G66" s="14" t="n">
        <f aca="false">+F65-F66</f>
        <v>3.21</v>
      </c>
      <c r="H66" s="14" t="n">
        <f aca="false">IF(E66&gt;0,F66/E66,"")</f>
        <v>1</v>
      </c>
      <c r="I66" s="15" t="n">
        <f aca="false">IFERROR(LARGE($R66:$CA66,1),"")</f>
        <v>1</v>
      </c>
      <c r="J66" s="16" t="n">
        <f aca="false">IFERROR(LARGE($R66:$CA66,2),"")</f>
        <v>1</v>
      </c>
      <c r="K66" s="16" t="n">
        <f aca="false">IFERROR(LARGE($R66:$CA66,3),"")</f>
        <v>1</v>
      </c>
      <c r="L66" s="16" t="n">
        <f aca="false">IFERROR(LARGE($R66:$CA66,4),"")</f>
        <v>0</v>
      </c>
      <c r="M66" s="16" t="str">
        <f aca="false">IFERROR(LARGE($R66:$CA66,5),"")</f>
        <v/>
      </c>
      <c r="N66" s="16" t="str">
        <f aca="false">IFERROR(LARGE($R66:$CA66,6),"")</f>
        <v/>
      </c>
      <c r="O66" s="16" t="str">
        <f aca="false">IFERROR(LARGE($R66:$CA66,7),"")</f>
        <v/>
      </c>
      <c r="P66" s="16" t="str">
        <f aca="false">IFERROR(LARGE($R66:$CA66,8),"")</f>
        <v/>
      </c>
      <c r="R66" s="17" t="str">
        <f aca="false">IFERROR(VLOOKUP(A66,Libre!A:D,4,0)," ")</f>
        <v> </v>
      </c>
      <c r="S66" s="17" t="str">
        <f aca="false">IFERROR(VLOOKUP(A66,LibreBW!A:D,4,0)," ")</f>
        <v> </v>
      </c>
      <c r="T66" s="17" t="n">
        <f aca="false">IFERROR(VLOOKUP(A66,'01-NIV'!A:F,6,0),"")</f>
        <v>0</v>
      </c>
      <c r="U66" s="17" t="n">
        <f aca="false">IFERROR(VLOOKUP(A66,'02-HUL'!A:F,6,0),"")</f>
        <v>1</v>
      </c>
      <c r="V66" s="17" t="str">
        <f aca="false">IFERROR(VLOOKUP(A66,'03-LIL'!M:R,6,0),"")</f>
        <v/>
      </c>
      <c r="W66" s="17" t="n">
        <f aca="false">IFERROR(VLOOKUP(A66,'03-LIL'!A:F,6,0),"")</f>
        <v>1</v>
      </c>
      <c r="X66" s="17" t="str">
        <f aca="false">IFERROR(VLOOKUP(A66,'04-CHA'!M:R,6,0),"")</f>
        <v/>
      </c>
      <c r="Y66" s="17" t="str">
        <f aca="false">IFERROR(VLOOKUP(A66,'04-CHA'!A:F,6,0),"")</f>
        <v/>
      </c>
      <c r="Z66" s="17" t="str">
        <f aca="false">IFERROR(VLOOKUP(A66,'05-WAT'!M:R,6,0),"")</f>
        <v/>
      </c>
      <c r="AA66" s="17" t="str">
        <f aca="false">IFERROR(VLOOKUP(A66,'05-WAT'!A:F,6,0),"")</f>
        <v/>
      </c>
      <c r="AB66" s="17" t="str">
        <f aca="false">IFERROR(VLOOKUP(A66,'05-DWO'!M:R,6,0),"")</f>
        <v/>
      </c>
      <c r="AC66" s="17" t="str">
        <f aca="false">IFERROR(VLOOKUP(A66,'05-DWO'!A:F,6,0),"")</f>
        <v/>
      </c>
      <c r="AD66" s="17" t="str">
        <f aca="false">IFERROR(VLOOKUP(A66,'06-VIE'!M:R,6,0),"")</f>
        <v/>
      </c>
      <c r="AE66" s="17" t="str">
        <f aca="false">IFERROR(VLOOKUP(A66,'06-VIE'!A:F,6,0),"")</f>
        <v/>
      </c>
      <c r="AF66" s="17" t="str">
        <f aca="false">IFERROR(VLOOKUP(A66,'07-MLL'!M:R,6,0),"")</f>
        <v/>
      </c>
      <c r="AG66" s="17" t="str">
        <f aca="false">IFERROR(VLOOKUP(A66,'07-MLL'!A:F,6,0),"")</f>
        <v/>
      </c>
      <c r="AH66" s="17" t="str">
        <f aca="false">IFERROR(VLOOKUP(A66,'08-ESS14-7'!M:R,6,0),"")</f>
        <v/>
      </c>
      <c r="AI66" s="17" t="str">
        <f aca="false">IFERROR(VLOOKUP(A66,'08-ESS14-7'!A:F,6,0),"")</f>
        <v/>
      </c>
      <c r="AJ66" s="17" t="str">
        <f aca="false">IFERROR(VLOOKUP(A66,'08-ESS21'!A:F,6,0),"")</f>
        <v/>
      </c>
      <c r="AK66" s="17" t="str">
        <f aca="false">IFERROR(VLOOKUP(A66,'09-WAU'!M:R,6,0),"")</f>
        <v/>
      </c>
      <c r="AL66" s="17" t="n">
        <f aca="false">IFERROR(VLOOKUP(A66,'09-WAU'!A:F,6,0),"")</f>
        <v>1</v>
      </c>
      <c r="AM66" s="17" t="str">
        <f aca="false">IFERROR(VLOOKUP(A66,'10-ECA'!M:R,6,0),"")</f>
        <v/>
      </c>
      <c r="AN66" s="17" t="str">
        <f aca="false">IFERROR(VLOOKUP(A66,'10-ECA'!A:F,6,0),"")</f>
        <v/>
      </c>
      <c r="AO66" s="17" t="str">
        <f aca="false">IFERROR(VLOOKUP(A66,'11-BIE'!A:F,6,0),"")</f>
        <v/>
      </c>
      <c r="AP66" s="17" t="str">
        <f aca="false">IFERROR(VLOOKUP(A66,'12-BXL'!A:F,6,0),"")</f>
        <v/>
      </c>
      <c r="AQ66" s="17" t="str">
        <f aca="false">IFERROR(VLOOKUP(A66,'13-CER'!M:R,6,0),"")</f>
        <v/>
      </c>
      <c r="AR66" s="17" t="str">
        <f aca="false">IFERROR(VLOOKUP(A66,'13-CER'!A:F,6,0),"")</f>
        <v/>
      </c>
      <c r="AS66" s="17" t="str">
        <f aca="false">IFERROR(VLOOKUP(A66,'14-OGY'!M:R,6,0),"")</f>
        <v/>
      </c>
      <c r="AT66" s="17" t="str">
        <f aca="false">IFERROR(VLOOKUP(A66,'14-OGY'!A:F,6,0),"")</f>
        <v/>
      </c>
      <c r="AU66" s="17" t="str">
        <f aca="false">IFERROR(VLOOKUP(A66,'15-BAI'!A:F,6,0),"")</f>
        <v/>
      </c>
      <c r="AV66" s="17" t="str">
        <f aca="false">IFERROR(VLOOKUP(A66,'16-HERB'!A:F,6,0),"")</f>
        <v/>
      </c>
      <c r="AW66" s="17" t="str">
        <f aca="false">IFERROR(VLOOKUP(A66,'17-LOM'!M:R,6,0),"")</f>
        <v/>
      </c>
      <c r="AX66" s="17" t="str">
        <f aca="false">IFERROR(VLOOKUP(A66,'17-LOM'!A:F,6,0),"")</f>
        <v/>
      </c>
      <c r="AY66" s="17"/>
      <c r="AZ66" s="17"/>
      <c r="BA66" s="17" t="str">
        <f aca="false">IFERROR(VLOOKUP(A66,'20-NIL'!A:F,6,0),"")</f>
        <v/>
      </c>
      <c r="BB66" s="17" t="str">
        <f aca="false">IFERROR(VLOOKUP(A66,'21-OET'!M:R,6,0),"")</f>
        <v/>
      </c>
      <c r="BC66" s="17" t="str">
        <f aca="false">IFERROR(VLOOKUP(A66,'21-OET'!A:F,6,0),"")</f>
        <v/>
      </c>
      <c r="BD66" s="17" t="str">
        <f aca="false">IFERROR(VLOOKUP(A66,'22-SAI'!M:R,6,0),"")</f>
        <v/>
      </c>
      <c r="BE66" s="17" t="str">
        <f aca="false">IFERROR(VLOOKUP(A66,'22-SAI'!A:F,6,0),"")</f>
        <v/>
      </c>
      <c r="BF66" s="17"/>
      <c r="BG66" s="17"/>
      <c r="BH66" s="17" t="str">
        <f aca="false">IFERROR(VLOOKUP(A66,'23-NIV12_5'!M:R,6,0),"")</f>
        <v/>
      </c>
      <c r="BI66" s="17" t="str">
        <f aca="false">IFERROR(VLOOKUP(A66,'23-NIV12_5'!A:F,6,0),"")</f>
        <v/>
      </c>
      <c r="BJ66" s="17" t="str">
        <f aca="false">IFERROR(VLOOKUP(A66,'23-NIV21'!A:F,6,0),"")</f>
        <v/>
      </c>
      <c r="BK66" s="17" t="str">
        <f aca="false">IFERROR(VLOOKUP(A66,'24-HOR'!M:R,6,0),"")</f>
        <v/>
      </c>
      <c r="BL66" s="17" t="str">
        <f aca="false">IFERROR(VLOOKUP(A66,'24-HOR'!A:F,6,0),"")</f>
        <v/>
      </c>
    </row>
    <row r="67" customFormat="false" ht="13.8" hidden="false" customHeight="false" outlineLevel="0" collapsed="false">
      <c r="A67" s="0" t="str">
        <f aca="false">UPPER(B67)&amp;UPPER(C67)</f>
        <v>LEHAIREPHILIPPE</v>
      </c>
      <c r="B67" s="13" t="s">
        <v>98</v>
      </c>
      <c r="C67" s="13" t="s">
        <v>179</v>
      </c>
      <c r="D67" s="13" t="str">
        <f aca="false">VLOOKUP(A67,Noms!A:H,8,0)</f>
        <v>Vétérans 3</v>
      </c>
      <c r="E67" s="0" t="n">
        <f aca="false">COUNTIF(I67:P67,"&gt;0")</f>
        <v>1</v>
      </c>
      <c r="F67" s="14" t="n">
        <f aca="false">SUM(I67:P67)</f>
        <v>2.45</v>
      </c>
      <c r="G67" s="14" t="n">
        <f aca="false">+F66-F67</f>
        <v>0.55</v>
      </c>
      <c r="H67" s="14" t="n">
        <f aca="false">IF(E67&gt;0,F67/E67,"")</f>
        <v>2.45</v>
      </c>
      <c r="I67" s="15" t="n">
        <f aca="false">IFERROR(LARGE($R67:$CA67,1),"")</f>
        <v>2.45</v>
      </c>
      <c r="J67" s="16" t="str">
        <f aca="false">IFERROR(LARGE($R67:$CA67,2),"")</f>
        <v/>
      </c>
      <c r="K67" s="16" t="str">
        <f aca="false">IFERROR(LARGE($R67:$CA67,3),"")</f>
        <v/>
      </c>
      <c r="L67" s="16" t="str">
        <f aca="false">IFERROR(LARGE($R67:$CA67,4),"")</f>
        <v/>
      </c>
      <c r="M67" s="16" t="str">
        <f aca="false">IFERROR(LARGE($R67:$CA67,5),"")</f>
        <v/>
      </c>
      <c r="N67" s="16" t="str">
        <f aca="false">IFERROR(LARGE($R67:$CA67,6),"")</f>
        <v/>
      </c>
      <c r="O67" s="16" t="str">
        <f aca="false">IFERROR(LARGE($R67:$CA67,7),"")</f>
        <v/>
      </c>
      <c r="P67" s="16" t="str">
        <f aca="false">IFERROR(LARGE($R67:$CA67,8),"")</f>
        <v/>
      </c>
      <c r="R67" s="17" t="str">
        <f aca="false">IFERROR(VLOOKUP(A67,Libre!A:D,4,0)," ")</f>
        <v> </v>
      </c>
      <c r="S67" s="17" t="str">
        <f aca="false">IFERROR(VLOOKUP(A67,LibreBW!A:D,4,0)," ")</f>
        <v> </v>
      </c>
      <c r="T67" s="17" t="str">
        <f aca="false">IFERROR(VLOOKUP(A67,'01-NIV'!A:F,6,0),"")</f>
        <v/>
      </c>
      <c r="U67" s="17" t="str">
        <f aca="false">IFERROR(VLOOKUP(A67,'02-HUL'!A:F,6,0),"")</f>
        <v/>
      </c>
      <c r="V67" s="17" t="str">
        <f aca="false">IFERROR(VLOOKUP(A67,'03-LIL'!M:R,6,0),"")</f>
        <v/>
      </c>
      <c r="W67" s="17" t="str">
        <f aca="false">IFERROR(VLOOKUP(A67,'03-LIL'!A:F,6,0),"")</f>
        <v/>
      </c>
      <c r="X67" s="17" t="str">
        <f aca="false">IFERROR(VLOOKUP(A67,'04-CHA'!M:R,6,0),"")</f>
        <v/>
      </c>
      <c r="Y67" s="17" t="str">
        <f aca="false">IFERROR(VLOOKUP(A67,'04-CHA'!A:F,6,0),"")</f>
        <v/>
      </c>
      <c r="Z67" s="17" t="str">
        <f aca="false">IFERROR(VLOOKUP(A67,'05-WAT'!M:R,6,0),"")</f>
        <v/>
      </c>
      <c r="AA67" s="17" t="str">
        <f aca="false">IFERROR(VLOOKUP(A67,'05-WAT'!A:F,6,0),"")</f>
        <v/>
      </c>
      <c r="AB67" s="17" t="str">
        <f aca="false">IFERROR(VLOOKUP(A67,'05-DWO'!M:R,6,0),"")</f>
        <v/>
      </c>
      <c r="AC67" s="17" t="str">
        <f aca="false">IFERROR(VLOOKUP(A67,'05-DWO'!A:F,6,0),"")</f>
        <v/>
      </c>
      <c r="AD67" s="17" t="str">
        <f aca="false">IFERROR(VLOOKUP(A67,'06-VIE'!M:R,6,0),"")</f>
        <v/>
      </c>
      <c r="AE67" s="17" t="str">
        <f aca="false">IFERROR(VLOOKUP(A67,'06-VIE'!A:F,6,0),"")</f>
        <v/>
      </c>
      <c r="AF67" s="17" t="str">
        <f aca="false">IFERROR(VLOOKUP(A67,'07-MLL'!M:R,6,0),"")</f>
        <v/>
      </c>
      <c r="AG67" s="17" t="str">
        <f aca="false">IFERROR(VLOOKUP(A67,'07-MLL'!A:F,6,0),"")</f>
        <v/>
      </c>
      <c r="AH67" s="17" t="str">
        <f aca="false">IFERROR(VLOOKUP(A67,'08-ESS14-7'!M:R,6,0),"")</f>
        <v/>
      </c>
      <c r="AI67" s="17" t="str">
        <f aca="false">IFERROR(VLOOKUP(A67,'08-ESS14-7'!A:F,6,0),"")</f>
        <v/>
      </c>
      <c r="AJ67" s="17" t="str">
        <f aca="false">IFERROR(VLOOKUP(A67,'08-ESS21'!A:F,6,0),"")</f>
        <v/>
      </c>
      <c r="AK67" s="17" t="str">
        <f aca="false">IFERROR(VLOOKUP(A67,'09-WAU'!M:R,6,0),"")</f>
        <v/>
      </c>
      <c r="AL67" s="17" t="str">
        <f aca="false">IFERROR(VLOOKUP(A67,'09-WAU'!A:F,6,0),"")</f>
        <v/>
      </c>
      <c r="AM67" s="17" t="str">
        <f aca="false">IFERROR(VLOOKUP(A67,'10-ECA'!M:R,6,0),"")</f>
        <v/>
      </c>
      <c r="AN67" s="17" t="str">
        <f aca="false">IFERROR(VLOOKUP(A67,'10-ECA'!A:F,6,0),"")</f>
        <v/>
      </c>
      <c r="AO67" s="17" t="str">
        <f aca="false">IFERROR(VLOOKUP(A67,'11-BIE'!A:F,6,0),"")</f>
        <v/>
      </c>
      <c r="AP67" s="17" t="n">
        <f aca="false">IFERROR(VLOOKUP(A67,'12-BXL'!A:F,6,0),"")</f>
        <v>2.45</v>
      </c>
      <c r="AQ67" s="17" t="str">
        <f aca="false">IFERROR(VLOOKUP(A67,'13-CER'!M:R,6,0),"")</f>
        <v/>
      </c>
      <c r="AR67" s="17" t="str">
        <f aca="false">IFERROR(VLOOKUP(A67,'13-CER'!A:F,6,0),"")</f>
        <v/>
      </c>
      <c r="AS67" s="17" t="str">
        <f aca="false">IFERROR(VLOOKUP(A67,'14-OGY'!M:R,6,0),"")</f>
        <v/>
      </c>
      <c r="AT67" s="17" t="str">
        <f aca="false">IFERROR(VLOOKUP(A67,'14-OGY'!A:F,6,0),"")</f>
        <v/>
      </c>
      <c r="AU67" s="17" t="str">
        <f aca="false">IFERROR(VLOOKUP(A67,'15-BAI'!A:F,6,0),"")</f>
        <v/>
      </c>
      <c r="AV67" s="17" t="str">
        <f aca="false">IFERROR(VLOOKUP(A67,'16-HERB'!A:F,6,0),"")</f>
        <v/>
      </c>
      <c r="AW67" s="17" t="str">
        <f aca="false">IFERROR(VLOOKUP(A67,'17-LOM'!M:R,6,0),"")</f>
        <v/>
      </c>
      <c r="AX67" s="17" t="str">
        <f aca="false">IFERROR(VLOOKUP(A67,'17-LOM'!A:F,6,0),"")</f>
        <v/>
      </c>
      <c r="AY67" s="17"/>
      <c r="AZ67" s="17"/>
      <c r="BA67" s="17" t="str">
        <f aca="false">IFERROR(VLOOKUP(A67,'20-NIL'!A:F,6,0),"")</f>
        <v/>
      </c>
      <c r="BB67" s="17" t="str">
        <f aca="false">IFERROR(VLOOKUP(A67,'21-OET'!M:R,6,0),"")</f>
        <v/>
      </c>
      <c r="BC67" s="17" t="str">
        <f aca="false">IFERROR(VLOOKUP(A67,'21-OET'!A:F,6,0),"")</f>
        <v/>
      </c>
      <c r="BD67" s="17" t="str">
        <f aca="false">IFERROR(VLOOKUP(A67,'22-SAI'!M:R,6,0),"")</f>
        <v/>
      </c>
      <c r="BE67" s="17" t="str">
        <f aca="false">IFERROR(VLOOKUP(A67,'22-SAI'!A:F,6,0),"")</f>
        <v/>
      </c>
      <c r="BF67" s="17"/>
      <c r="BG67" s="17"/>
      <c r="BH67" s="17" t="str">
        <f aca="false">IFERROR(VLOOKUP(A67,'23-NIV12_5'!M:R,6,0),"")</f>
        <v/>
      </c>
      <c r="BI67" s="17" t="str">
        <f aca="false">IFERROR(VLOOKUP(A67,'23-NIV12_5'!A:F,6,0),"")</f>
        <v/>
      </c>
      <c r="BJ67" s="17" t="str">
        <f aca="false">IFERROR(VLOOKUP(A67,'23-NIV21'!A:F,6,0),"")</f>
        <v/>
      </c>
      <c r="BK67" s="17" t="str">
        <f aca="false">IFERROR(VLOOKUP(A67,'24-HOR'!M:R,6,0),"")</f>
        <v/>
      </c>
      <c r="BL67" s="17" t="str">
        <f aca="false">IFERROR(VLOOKUP(A67,'24-HOR'!A:F,6,0),"")</f>
        <v/>
      </c>
    </row>
    <row r="68" customFormat="false" ht="13.8" hidden="false" customHeight="false" outlineLevel="0" collapsed="false">
      <c r="A68" s="0" t="str">
        <f aca="false">UPPER(B68)&amp;UPPER(C68)</f>
        <v/>
      </c>
      <c r="E68" s="21"/>
      <c r="H68" s="14" t="str">
        <f aca="false">IF(E68&gt;0,F68/E68,"")</f>
        <v/>
      </c>
      <c r="I68" s="15" t="str">
        <f aca="false">IFERROR(LARGE($R68:$CA68,1),"")</f>
        <v/>
      </c>
      <c r="J68" s="16" t="str">
        <f aca="false">IFERROR(LARGE($R68:$CA68,2),"")</f>
        <v/>
      </c>
      <c r="K68" s="16" t="str">
        <f aca="false">IFERROR(LARGE($R68:$CA68,3),"")</f>
        <v/>
      </c>
      <c r="L68" s="16" t="str">
        <f aca="false">IFERROR(LARGE($R68:$CA68,4),"")</f>
        <v/>
      </c>
      <c r="M68" s="16" t="str">
        <f aca="false">IFERROR(LARGE($R68:$CA68,5),"")</f>
        <v/>
      </c>
      <c r="N68" s="16" t="str">
        <f aca="false">IFERROR(LARGE($R68:$CA68,6),"")</f>
        <v/>
      </c>
      <c r="O68" s="16" t="str">
        <f aca="false">IFERROR(LARGE($R68:$CA68,7),"")</f>
        <v/>
      </c>
      <c r="P68" s="16" t="str">
        <f aca="false">IFERROR(LARGE($R68:$CA68,8),"")</f>
        <v/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customFormat="false" ht="13.8" hidden="false" customHeight="false" outlineLevel="0" collapsed="false">
      <c r="A69" s="0" t="str">
        <f aca="false">UPPER(B69)&amp;UPPER(C69)</f>
        <v/>
      </c>
      <c r="E69" s="21"/>
      <c r="H69" s="14" t="str">
        <f aca="false">IF(E69&gt;0,F69/E69,"")</f>
        <v/>
      </c>
      <c r="I69" s="15" t="str">
        <f aca="false">IFERROR(LARGE($R69:$CA69,1),"")</f>
        <v/>
      </c>
      <c r="J69" s="16" t="str">
        <f aca="false">IFERROR(LARGE($R69:$CA69,2),"")</f>
        <v/>
      </c>
      <c r="K69" s="16" t="str">
        <f aca="false">IFERROR(LARGE($R69:$CA69,3),"")</f>
        <v/>
      </c>
      <c r="L69" s="16" t="str">
        <f aca="false">IFERROR(LARGE($R69:$CA69,4),"")</f>
        <v/>
      </c>
      <c r="M69" s="16" t="str">
        <f aca="false">IFERROR(LARGE($R69:$CA69,5),"")</f>
        <v/>
      </c>
      <c r="N69" s="16" t="str">
        <f aca="false">IFERROR(LARGE($R69:$CA69,6),"")</f>
        <v/>
      </c>
      <c r="O69" s="16" t="str">
        <f aca="false">IFERROR(LARGE($R69:$CA69,7),"")</f>
        <v/>
      </c>
      <c r="P69" s="16" t="str">
        <f aca="false">IFERROR(LARGE($R69:$CA69,8),"")</f>
        <v/>
      </c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customFormat="false" ht="13.8" hidden="false" customHeight="false" outlineLevel="0" collapsed="false">
      <c r="A70" s="0" t="str">
        <f aca="false">UPPER(B70)&amp;UPPER(C70)</f>
        <v/>
      </c>
      <c r="E70" s="21"/>
      <c r="H70" s="14" t="str">
        <f aca="false">IF(E70&gt;0,F70/E70,"")</f>
        <v/>
      </c>
      <c r="I70" s="15" t="str">
        <f aca="false">IFERROR(LARGE($R70:$CA70,1),"")</f>
        <v/>
      </c>
      <c r="J70" s="16" t="str">
        <f aca="false">IFERROR(LARGE($R70:$CA70,2),"")</f>
        <v/>
      </c>
      <c r="K70" s="16" t="str">
        <f aca="false">IFERROR(LARGE($R70:$CA70,3),"")</f>
        <v/>
      </c>
      <c r="L70" s="16" t="str">
        <f aca="false">IFERROR(LARGE($R70:$CA70,4),"")</f>
        <v/>
      </c>
      <c r="M70" s="16" t="str">
        <f aca="false">IFERROR(LARGE($R70:$CA70,5),"")</f>
        <v/>
      </c>
      <c r="N70" s="16" t="str">
        <f aca="false">IFERROR(LARGE($R70:$CA70,6),"")</f>
        <v/>
      </c>
      <c r="O70" s="16" t="str">
        <f aca="false">IFERROR(LARGE($R70:$CA70,7),"")</f>
        <v/>
      </c>
      <c r="P70" s="16" t="str">
        <f aca="false">IFERROR(LARGE($R70:$CA70,8),"")</f>
        <v/>
      </c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customFormat="false" ht="13.8" hidden="false" customHeight="false" outlineLevel="0" collapsed="false">
      <c r="A71" s="0" t="str">
        <f aca="false">UPPER(B71)&amp;UPPER(C71)</f>
        <v/>
      </c>
      <c r="E71" s="21"/>
      <c r="H71" s="14" t="str">
        <f aca="false">IF(E71&gt;0,F71/E71,"")</f>
        <v/>
      </c>
      <c r="I71" s="15" t="str">
        <f aca="false">IFERROR(LARGE($R71:$CA71,1),"")</f>
        <v/>
      </c>
      <c r="J71" s="16" t="str">
        <f aca="false">IFERROR(LARGE($R71:$CA71,2),"")</f>
        <v/>
      </c>
      <c r="K71" s="16" t="str">
        <f aca="false">IFERROR(LARGE($R71:$CA71,3),"")</f>
        <v/>
      </c>
      <c r="L71" s="16" t="str">
        <f aca="false">IFERROR(LARGE($R71:$CA71,4),"")</f>
        <v/>
      </c>
      <c r="M71" s="16" t="str">
        <f aca="false">IFERROR(LARGE($R71:$CA71,5),"")</f>
        <v/>
      </c>
      <c r="N71" s="16" t="str">
        <f aca="false">IFERROR(LARGE($R71:$CA71,6),"")</f>
        <v/>
      </c>
      <c r="O71" s="16" t="str">
        <f aca="false">IFERROR(LARGE($R71:$CA71,7),"")</f>
        <v/>
      </c>
      <c r="P71" s="16" t="str">
        <f aca="false">IFERROR(LARGE($R71:$CA71,8),"")</f>
        <v/>
      </c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customFormat="false" ht="13.8" hidden="false" customHeight="false" outlineLevel="0" collapsed="false">
      <c r="A72" s="0" t="str">
        <f aca="false">UPPER(B72)&amp;UPPER(C72)</f>
        <v/>
      </c>
      <c r="E72" s="21"/>
      <c r="H72" s="14" t="str">
        <f aca="false">IF(E72&gt;0,F72/E72,"")</f>
        <v/>
      </c>
      <c r="I72" s="15" t="str">
        <f aca="false">IFERROR(LARGE($R72:$CA72,1),"")</f>
        <v/>
      </c>
      <c r="J72" s="16" t="str">
        <f aca="false">IFERROR(LARGE($R72:$CA72,2),"")</f>
        <v/>
      </c>
      <c r="K72" s="16" t="str">
        <f aca="false">IFERROR(LARGE($R72:$CA72,3),"")</f>
        <v/>
      </c>
      <c r="L72" s="16" t="str">
        <f aca="false">IFERROR(LARGE($R72:$CA72,4),"")</f>
        <v/>
      </c>
      <c r="M72" s="16" t="str">
        <f aca="false">IFERROR(LARGE($R72:$CA72,5),"")</f>
        <v/>
      </c>
      <c r="N72" s="16" t="str">
        <f aca="false">IFERROR(LARGE($R72:$CA72,6),"")</f>
        <v/>
      </c>
      <c r="O72" s="16" t="str">
        <f aca="false">IFERROR(LARGE($R72:$CA72,7),"")</f>
        <v/>
      </c>
      <c r="P72" s="16" t="str">
        <f aca="false">IFERROR(LARGE($R72:$CA72,8),"")</f>
        <v/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customFormat="false" ht="13.8" hidden="false" customHeight="false" outlineLevel="0" collapsed="false">
      <c r="A73" s="0" t="str">
        <f aca="false">UPPER(B73)&amp;UPPER(C73)</f>
        <v/>
      </c>
      <c r="E73" s="21"/>
      <c r="H73" s="14" t="str">
        <f aca="false">IF(E73&gt;0,F73/E73,"")</f>
        <v/>
      </c>
      <c r="I73" s="15" t="str">
        <f aca="false">IFERROR(LARGE($R73:$CA73,1),"")</f>
        <v/>
      </c>
      <c r="J73" s="16" t="str">
        <f aca="false">IFERROR(LARGE($R73:$CA73,2),"")</f>
        <v/>
      </c>
      <c r="K73" s="16" t="str">
        <f aca="false">IFERROR(LARGE($R73:$CA73,3),"")</f>
        <v/>
      </c>
      <c r="L73" s="16" t="str">
        <f aca="false">IFERROR(LARGE($R73:$CA73,4),"")</f>
        <v/>
      </c>
      <c r="M73" s="16" t="str">
        <f aca="false">IFERROR(LARGE($R73:$CA73,5),"")</f>
        <v/>
      </c>
      <c r="N73" s="16" t="str">
        <f aca="false">IFERROR(LARGE($R73:$CA73,6),"")</f>
        <v/>
      </c>
      <c r="O73" s="16" t="str">
        <f aca="false">IFERROR(LARGE($R73:$CA73,7),"")</f>
        <v/>
      </c>
      <c r="P73" s="16" t="str">
        <f aca="false">IFERROR(LARGE($R73:$CA73,8),"")</f>
        <v/>
      </c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customFormat="false" ht="13.8" hidden="false" customHeight="false" outlineLevel="0" collapsed="false">
      <c r="A74" s="0" t="str">
        <f aca="false">UPPER(B74)&amp;UPPER(C74)</f>
        <v/>
      </c>
      <c r="E74" s="21"/>
      <c r="H74" s="14" t="str">
        <f aca="false">IF(E74&gt;0,F74/E74,"")</f>
        <v/>
      </c>
      <c r="I74" s="15" t="str">
        <f aca="false">IFERROR(LARGE($R74:$CA74,1),"")</f>
        <v/>
      </c>
      <c r="J74" s="16" t="str">
        <f aca="false">IFERROR(LARGE($R74:$CA74,2),"")</f>
        <v/>
      </c>
      <c r="K74" s="16" t="str">
        <f aca="false">IFERROR(LARGE($R74:$CA74,3),"")</f>
        <v/>
      </c>
      <c r="L74" s="16" t="str">
        <f aca="false">IFERROR(LARGE($R74:$CA74,4),"")</f>
        <v/>
      </c>
      <c r="M74" s="16" t="str">
        <f aca="false">IFERROR(LARGE($R74:$CA74,5),"")</f>
        <v/>
      </c>
      <c r="N74" s="16" t="str">
        <f aca="false">IFERROR(LARGE($R74:$CA74,6),"")</f>
        <v/>
      </c>
      <c r="O74" s="16" t="str">
        <f aca="false">IFERROR(LARGE($R74:$CA74,7),"")</f>
        <v/>
      </c>
      <c r="P74" s="16" t="str">
        <f aca="false">IFERROR(LARGE($R74:$CA74,8),"")</f>
        <v/>
      </c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customFormat="false" ht="13.8" hidden="false" customHeight="false" outlineLevel="0" collapsed="false">
      <c r="A75" s="0" t="str">
        <f aca="false">UPPER(B75)&amp;UPPER(C75)</f>
        <v/>
      </c>
      <c r="E75" s="21"/>
      <c r="H75" s="14" t="str">
        <f aca="false">IF(E75&gt;0,F75/E75,"")</f>
        <v/>
      </c>
      <c r="I75" s="15" t="str">
        <f aca="false">IFERROR(LARGE($R75:$CA75,1),"")</f>
        <v/>
      </c>
      <c r="J75" s="16" t="str">
        <f aca="false">IFERROR(LARGE($R75:$CA75,2),"")</f>
        <v/>
      </c>
      <c r="K75" s="16" t="str">
        <f aca="false">IFERROR(LARGE($R75:$CA75,3),"")</f>
        <v/>
      </c>
      <c r="L75" s="16" t="str">
        <f aca="false">IFERROR(LARGE($R75:$CA75,4),"")</f>
        <v/>
      </c>
      <c r="M75" s="16" t="str">
        <f aca="false">IFERROR(LARGE($R75:$CA75,5),"")</f>
        <v/>
      </c>
      <c r="N75" s="16" t="str">
        <f aca="false">IFERROR(LARGE($R75:$CA75,6),"")</f>
        <v/>
      </c>
      <c r="O75" s="16" t="str">
        <f aca="false">IFERROR(LARGE($R75:$CA75,7),"")</f>
        <v/>
      </c>
      <c r="P75" s="16" t="str">
        <f aca="false">IFERROR(LARGE($R75:$CA75,8),"")</f>
        <v/>
      </c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customFormat="false" ht="13.8" hidden="false" customHeight="false" outlineLevel="0" collapsed="false">
      <c r="A76" s="0" t="str">
        <f aca="false">UPPER(B76)&amp;UPPER(C76)</f>
        <v/>
      </c>
      <c r="E76" s="21"/>
      <c r="H76" s="14" t="str">
        <f aca="false">IF(E76&gt;0,F76/E76,"")</f>
        <v/>
      </c>
      <c r="I76" s="15" t="str">
        <f aca="false">IFERROR(LARGE($R76:$CA76,1),"")</f>
        <v/>
      </c>
      <c r="J76" s="16" t="str">
        <f aca="false">IFERROR(LARGE($R76:$CA76,2),"")</f>
        <v/>
      </c>
      <c r="K76" s="16" t="str">
        <f aca="false">IFERROR(LARGE($R76:$CA76,3),"")</f>
        <v/>
      </c>
      <c r="L76" s="16" t="str">
        <f aca="false">IFERROR(LARGE($R76:$CA76,4),"")</f>
        <v/>
      </c>
      <c r="M76" s="16" t="str">
        <f aca="false">IFERROR(LARGE($R76:$CA76,5),"")</f>
        <v/>
      </c>
      <c r="N76" s="16" t="str">
        <f aca="false">IFERROR(LARGE($R76:$CA76,6),"")</f>
        <v/>
      </c>
      <c r="O76" s="16" t="str">
        <f aca="false">IFERROR(LARGE($R76:$CA76,7),"")</f>
        <v/>
      </c>
      <c r="P76" s="16" t="str">
        <f aca="false">IFERROR(LARGE($R76:$CA76,8),"")</f>
        <v/>
      </c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customFormat="false" ht="13.8" hidden="false" customHeight="false" outlineLevel="0" collapsed="false">
      <c r="A77" s="0" t="str">
        <f aca="false">UPPER(B77)&amp;UPPER(C77)</f>
        <v/>
      </c>
      <c r="E77" s="21"/>
      <c r="H77" s="14" t="str">
        <f aca="false">IF(E77&gt;0,F77/E77,"")</f>
        <v/>
      </c>
      <c r="I77" s="15" t="str">
        <f aca="false">IFERROR(LARGE($R77:$CA77,1),"")</f>
        <v/>
      </c>
      <c r="J77" s="16" t="str">
        <f aca="false">IFERROR(LARGE($R77:$CA77,2),"")</f>
        <v/>
      </c>
      <c r="K77" s="16" t="str">
        <f aca="false">IFERROR(LARGE($R77:$CA77,3),"")</f>
        <v/>
      </c>
      <c r="L77" s="16" t="str">
        <f aca="false">IFERROR(LARGE($R77:$CA77,4),"")</f>
        <v/>
      </c>
      <c r="M77" s="16" t="str">
        <f aca="false">IFERROR(LARGE($R77:$CA77,5),"")</f>
        <v/>
      </c>
      <c r="N77" s="16" t="str">
        <f aca="false">IFERROR(LARGE($R77:$CA77,6),"")</f>
        <v/>
      </c>
      <c r="O77" s="16" t="str">
        <f aca="false">IFERROR(LARGE($R77:$CA77,7),"")</f>
        <v/>
      </c>
      <c r="P77" s="16" t="str">
        <f aca="false">IFERROR(LARGE($R77:$CA77,8),"")</f>
        <v/>
      </c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customFormat="false" ht="13.8" hidden="false" customHeight="false" outlineLevel="0" collapsed="false">
      <c r="A78" s="0" t="str">
        <f aca="false">UPPER(B78)&amp;UPPER(C78)</f>
        <v/>
      </c>
      <c r="E78" s="21"/>
      <c r="H78" s="14" t="str">
        <f aca="false">IF(E78&gt;0,F78/E78,"")</f>
        <v/>
      </c>
      <c r="I78" s="15" t="str">
        <f aca="false">IFERROR(LARGE($R78:$CA78,1),"")</f>
        <v/>
      </c>
      <c r="J78" s="16" t="str">
        <f aca="false">IFERROR(LARGE($R78:$CA78,2),"")</f>
        <v/>
      </c>
      <c r="K78" s="16" t="str">
        <f aca="false">IFERROR(LARGE($R78:$CA78,3),"")</f>
        <v/>
      </c>
      <c r="L78" s="16" t="str">
        <f aca="false">IFERROR(LARGE($R78:$CA78,4),"")</f>
        <v/>
      </c>
      <c r="M78" s="16" t="str">
        <f aca="false">IFERROR(LARGE($R78:$CA78,5),"")</f>
        <v/>
      </c>
      <c r="N78" s="16" t="str">
        <f aca="false">IFERROR(LARGE($R78:$CA78,6),"")</f>
        <v/>
      </c>
      <c r="O78" s="16" t="str">
        <f aca="false">IFERROR(LARGE($R78:$CA78,7),"")</f>
        <v/>
      </c>
      <c r="P78" s="16" t="str">
        <f aca="false">IFERROR(LARGE($R78:$CA78,8),"")</f>
        <v/>
      </c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customFormat="false" ht="13.8" hidden="false" customHeight="false" outlineLevel="0" collapsed="false">
      <c r="A79" s="0" t="str">
        <f aca="false">UPPER(B79)&amp;UPPER(C79)</f>
        <v/>
      </c>
      <c r="E79" s="21"/>
      <c r="H79" s="14" t="str">
        <f aca="false">IF(E79&gt;0,F79/E79,"")</f>
        <v/>
      </c>
      <c r="I79" s="15" t="str">
        <f aca="false">IFERROR(LARGE($R79:$CA79,1),"")</f>
        <v/>
      </c>
      <c r="J79" s="16" t="str">
        <f aca="false">IFERROR(LARGE($R79:$CA79,2),"")</f>
        <v/>
      </c>
      <c r="K79" s="16" t="str">
        <f aca="false">IFERROR(LARGE($R79:$CA79,3),"")</f>
        <v/>
      </c>
      <c r="L79" s="16" t="str">
        <f aca="false">IFERROR(LARGE($R79:$CA79,4),"")</f>
        <v/>
      </c>
      <c r="M79" s="16" t="str">
        <f aca="false">IFERROR(LARGE($R79:$CA79,5),"")</f>
        <v/>
      </c>
      <c r="N79" s="16" t="str">
        <f aca="false">IFERROR(LARGE($R79:$CA79,6),"")</f>
        <v/>
      </c>
      <c r="O79" s="16" t="str">
        <f aca="false">IFERROR(LARGE($R79:$CA79,7),"")</f>
        <v/>
      </c>
      <c r="P79" s="16" t="str">
        <f aca="false">IFERROR(LARGE($R79:$CA79,8),"")</f>
        <v/>
      </c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customFormat="false" ht="13.8" hidden="false" customHeight="false" outlineLevel="0" collapsed="false">
      <c r="A80" s="0" t="str">
        <f aca="false">UPPER(B80)&amp;UPPER(C80)</f>
        <v/>
      </c>
      <c r="E80" s="21"/>
      <c r="H80" s="14" t="str">
        <f aca="false">IF(E80&gt;0,F80/E80,"")</f>
        <v/>
      </c>
      <c r="I80" s="15" t="str">
        <f aca="false">IFERROR(LARGE($R80:$CA80,1),"")</f>
        <v/>
      </c>
      <c r="J80" s="16" t="str">
        <f aca="false">IFERROR(LARGE($R80:$CA80,2),"")</f>
        <v/>
      </c>
      <c r="K80" s="16" t="str">
        <f aca="false">IFERROR(LARGE($R80:$CA80,3),"")</f>
        <v/>
      </c>
      <c r="L80" s="16" t="str">
        <f aca="false">IFERROR(LARGE($R80:$CA80,4),"")</f>
        <v/>
      </c>
      <c r="M80" s="16" t="str">
        <f aca="false">IFERROR(LARGE($R80:$CA80,5),"")</f>
        <v/>
      </c>
      <c r="N80" s="16" t="str">
        <f aca="false">IFERROR(LARGE($R80:$CA80,6),"")</f>
        <v/>
      </c>
      <c r="O80" s="16" t="str">
        <f aca="false">IFERROR(LARGE($R80:$CA80,7),"")</f>
        <v/>
      </c>
      <c r="P80" s="16" t="str">
        <f aca="false">IFERROR(LARGE($R80:$CA80,8),"")</f>
        <v/>
      </c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customFormat="false" ht="13.8" hidden="false" customHeight="false" outlineLevel="0" collapsed="false">
      <c r="A81" s="0" t="str">
        <f aca="false">UPPER(B81)&amp;UPPER(C81)</f>
        <v/>
      </c>
      <c r="E81" s="21"/>
      <c r="H81" s="14" t="str">
        <f aca="false">IF(E81&gt;0,F81/E81,"")</f>
        <v/>
      </c>
      <c r="I81" s="15" t="str">
        <f aca="false">IFERROR(LARGE($R81:$CA81,1),"")</f>
        <v/>
      </c>
      <c r="J81" s="16" t="str">
        <f aca="false">IFERROR(LARGE($R81:$CA81,2),"")</f>
        <v/>
      </c>
      <c r="K81" s="16" t="str">
        <f aca="false">IFERROR(LARGE($R81:$CA81,3),"")</f>
        <v/>
      </c>
      <c r="L81" s="16" t="str">
        <f aca="false">IFERROR(LARGE($R81:$CA81,4),"")</f>
        <v/>
      </c>
      <c r="M81" s="16" t="str">
        <f aca="false">IFERROR(LARGE($R81:$CA81,5),"")</f>
        <v/>
      </c>
      <c r="N81" s="16" t="str">
        <f aca="false">IFERROR(LARGE($R81:$CA81,6),"")</f>
        <v/>
      </c>
      <c r="O81" s="16" t="str">
        <f aca="false">IFERROR(LARGE($R81:$CA81,7),"")</f>
        <v/>
      </c>
      <c r="P81" s="16" t="str">
        <f aca="false">IFERROR(LARGE($R81:$CA81,8),"")</f>
        <v/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customFormat="false" ht="13.8" hidden="false" customHeight="false" outlineLevel="0" collapsed="false">
      <c r="A82" s="0" t="str">
        <f aca="false">UPPER(B82)&amp;UPPER(C82)</f>
        <v/>
      </c>
      <c r="E82" s="21"/>
      <c r="H82" s="14" t="str">
        <f aca="false">IF(E82&gt;0,F82/E82,"")</f>
        <v/>
      </c>
      <c r="I82" s="15" t="str">
        <f aca="false">IFERROR(LARGE($R82:$CA82,1),"")</f>
        <v/>
      </c>
      <c r="J82" s="16" t="str">
        <f aca="false">IFERROR(LARGE($R82:$CA82,2),"")</f>
        <v/>
      </c>
      <c r="K82" s="16" t="str">
        <f aca="false">IFERROR(LARGE($R82:$CA82,3),"")</f>
        <v/>
      </c>
      <c r="L82" s="16" t="str">
        <f aca="false">IFERROR(LARGE($R82:$CA82,4),"")</f>
        <v/>
      </c>
      <c r="M82" s="16" t="str">
        <f aca="false">IFERROR(LARGE($R82:$CA82,5),"")</f>
        <v/>
      </c>
      <c r="N82" s="16" t="str">
        <f aca="false">IFERROR(LARGE($R82:$CA82,6),"")</f>
        <v/>
      </c>
      <c r="O82" s="16" t="str">
        <f aca="false">IFERROR(LARGE($R82:$CA82,7),"")</f>
        <v/>
      </c>
      <c r="P82" s="16" t="str">
        <f aca="false">IFERROR(LARGE($R82:$CA82,8),"")</f>
        <v/>
      </c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customFormat="false" ht="13.8" hidden="false" customHeight="false" outlineLevel="0" collapsed="false">
      <c r="A83" s="0" t="str">
        <f aca="false">UPPER(B83)&amp;UPPER(C83)</f>
        <v/>
      </c>
      <c r="E83" s="21"/>
      <c r="H83" s="14" t="str">
        <f aca="false">IF(E83&gt;0,F83/E83,"")</f>
        <v/>
      </c>
      <c r="I83" s="15" t="str">
        <f aca="false">IFERROR(LARGE($R83:$CA83,1),"")</f>
        <v/>
      </c>
      <c r="J83" s="16" t="str">
        <f aca="false">IFERROR(LARGE($R83:$CA83,2),"")</f>
        <v/>
      </c>
      <c r="K83" s="16" t="str">
        <f aca="false">IFERROR(LARGE($R83:$CA83,3),"")</f>
        <v/>
      </c>
      <c r="L83" s="16" t="str">
        <f aca="false">IFERROR(LARGE($R83:$CA83,4),"")</f>
        <v/>
      </c>
      <c r="M83" s="16" t="str">
        <f aca="false">IFERROR(LARGE($R83:$CA83,5),"")</f>
        <v/>
      </c>
      <c r="N83" s="16" t="str">
        <f aca="false">IFERROR(LARGE($R83:$CA83,6),"")</f>
        <v/>
      </c>
      <c r="O83" s="16" t="str">
        <f aca="false">IFERROR(LARGE($R83:$CA83,7),"")</f>
        <v/>
      </c>
      <c r="P83" s="16" t="str">
        <f aca="false">IFERROR(LARGE($R83:$CA83,8),"")</f>
        <v/>
      </c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customFormat="false" ht="13.8" hidden="false" customHeight="false" outlineLevel="0" collapsed="false">
      <c r="A84" s="0" t="str">
        <f aca="false">UPPER(B84)&amp;UPPER(C84)</f>
        <v/>
      </c>
      <c r="E84" s="21"/>
      <c r="H84" s="14" t="str">
        <f aca="false">IF(E84&gt;0,F84/E84,"")</f>
        <v/>
      </c>
      <c r="I84" s="15" t="str">
        <f aca="false">IFERROR(LARGE($R84:$CA84,1),"")</f>
        <v/>
      </c>
      <c r="J84" s="16" t="str">
        <f aca="false">IFERROR(LARGE($R84:$CA84,2),"")</f>
        <v/>
      </c>
      <c r="K84" s="16" t="str">
        <f aca="false">IFERROR(LARGE($R84:$CA84,3),"")</f>
        <v/>
      </c>
      <c r="L84" s="16" t="str">
        <f aca="false">IFERROR(LARGE($R84:$CA84,4),"")</f>
        <v/>
      </c>
      <c r="M84" s="16" t="str">
        <f aca="false">IFERROR(LARGE($R84:$CA84,5),"")</f>
        <v/>
      </c>
      <c r="N84" s="16" t="str">
        <f aca="false">IFERROR(LARGE($R84:$CA84,6),"")</f>
        <v/>
      </c>
      <c r="O84" s="16" t="str">
        <f aca="false">IFERROR(LARGE($R84:$CA84,7),"")</f>
        <v/>
      </c>
      <c r="P84" s="16" t="str">
        <f aca="false">IFERROR(LARGE($R84:$CA84,8),"")</f>
        <v/>
      </c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customFormat="false" ht="13.8" hidden="false" customHeight="false" outlineLevel="0" collapsed="false">
      <c r="A85" s="0" t="str">
        <f aca="false">UPPER(B85)&amp;UPPER(C85)</f>
        <v/>
      </c>
      <c r="E85" s="21"/>
      <c r="H85" s="14" t="str">
        <f aca="false">IF(E85&gt;0,F85/E85,"")</f>
        <v/>
      </c>
      <c r="I85" s="15" t="str">
        <f aca="false">IFERROR(LARGE($R85:$CA85,1),"")</f>
        <v/>
      </c>
      <c r="J85" s="16" t="str">
        <f aca="false">IFERROR(LARGE($R85:$CA85,2),"")</f>
        <v/>
      </c>
      <c r="K85" s="16" t="str">
        <f aca="false">IFERROR(LARGE($R85:$CA85,3),"")</f>
        <v/>
      </c>
      <c r="L85" s="16" t="str">
        <f aca="false">IFERROR(LARGE($R85:$CA85,4),"")</f>
        <v/>
      </c>
      <c r="M85" s="16" t="str">
        <f aca="false">IFERROR(LARGE($R85:$CA85,5),"")</f>
        <v/>
      </c>
      <c r="N85" s="16" t="str">
        <f aca="false">IFERROR(LARGE($R85:$CA85,6),"")</f>
        <v/>
      </c>
      <c r="O85" s="16" t="str">
        <f aca="false">IFERROR(LARGE($R85:$CA85,7),"")</f>
        <v/>
      </c>
      <c r="P85" s="16" t="str">
        <f aca="false">IFERROR(LARGE($R85:$CA85,8),"")</f>
        <v/>
      </c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customFormat="false" ht="13.8" hidden="false" customHeight="false" outlineLevel="0" collapsed="false">
      <c r="A86" s="0" t="str">
        <f aca="false">UPPER(B86)&amp;UPPER(C86)</f>
        <v/>
      </c>
      <c r="E86" s="21"/>
      <c r="H86" s="14" t="str">
        <f aca="false">IF(E86&gt;0,F86/E86,"")</f>
        <v/>
      </c>
      <c r="I86" s="15" t="str">
        <f aca="false">IFERROR(LARGE($R86:$CA86,1),"")</f>
        <v/>
      </c>
      <c r="J86" s="16" t="str">
        <f aca="false">IFERROR(LARGE($R86:$CA86,2),"")</f>
        <v/>
      </c>
      <c r="K86" s="16" t="str">
        <f aca="false">IFERROR(LARGE($R86:$CA86,3),"")</f>
        <v/>
      </c>
      <c r="L86" s="16" t="str">
        <f aca="false">IFERROR(LARGE($R86:$CA86,4),"")</f>
        <v/>
      </c>
      <c r="M86" s="16" t="str">
        <f aca="false">IFERROR(LARGE($R86:$CA86,5),"")</f>
        <v/>
      </c>
      <c r="N86" s="16" t="str">
        <f aca="false">IFERROR(LARGE($R86:$CA86,6),"")</f>
        <v/>
      </c>
      <c r="O86" s="16" t="str">
        <f aca="false">IFERROR(LARGE($R86:$CA86,7),"")</f>
        <v/>
      </c>
      <c r="P86" s="16" t="str">
        <f aca="false">IFERROR(LARGE($R86:$CA86,8),"")</f>
        <v/>
      </c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customFormat="false" ht="13.8" hidden="false" customHeight="false" outlineLevel="0" collapsed="false">
      <c r="A87" s="0" t="str">
        <f aca="false">UPPER(B87)&amp;UPPER(C87)</f>
        <v/>
      </c>
      <c r="E87" s="21"/>
      <c r="H87" s="14" t="str">
        <f aca="false">IF(E87&gt;0,F87/E87,"")</f>
        <v/>
      </c>
      <c r="I87" s="15" t="str">
        <f aca="false">IFERROR(LARGE($R87:$CA87,1),"")</f>
        <v/>
      </c>
      <c r="J87" s="16" t="str">
        <f aca="false">IFERROR(LARGE($R87:$CA87,2),"")</f>
        <v/>
      </c>
      <c r="K87" s="16" t="str">
        <f aca="false">IFERROR(LARGE($R87:$CA87,3),"")</f>
        <v/>
      </c>
      <c r="L87" s="16" t="str">
        <f aca="false">IFERROR(LARGE($R87:$CA87,4),"")</f>
        <v/>
      </c>
      <c r="M87" s="16" t="str">
        <f aca="false">IFERROR(LARGE($R87:$CA87,5),"")</f>
        <v/>
      </c>
      <c r="N87" s="16" t="str">
        <f aca="false">IFERROR(LARGE($R87:$CA87,6),"")</f>
        <v/>
      </c>
      <c r="O87" s="16" t="str">
        <f aca="false">IFERROR(LARGE($R87:$CA87,7),"")</f>
        <v/>
      </c>
      <c r="P87" s="16" t="str">
        <f aca="false">IFERROR(LARGE($R87:$CA87,8),"")</f>
        <v/>
      </c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customFormat="false" ht="13.8" hidden="false" customHeight="false" outlineLevel="0" collapsed="false">
      <c r="A88" s="0" t="str">
        <f aca="false">UPPER(B88)&amp;UPPER(C88)</f>
        <v/>
      </c>
      <c r="E88" s="21"/>
      <c r="H88" s="14" t="str">
        <f aca="false">IF(E88&gt;0,F88/E88,"")</f>
        <v/>
      </c>
      <c r="I88" s="15" t="str">
        <f aca="false">IFERROR(LARGE($R88:$CA88,1),"")</f>
        <v/>
      </c>
      <c r="J88" s="16" t="str">
        <f aca="false">IFERROR(LARGE($R88:$CA88,2),"")</f>
        <v/>
      </c>
      <c r="K88" s="16" t="str">
        <f aca="false">IFERROR(LARGE($R88:$CA88,3),"")</f>
        <v/>
      </c>
      <c r="L88" s="16" t="str">
        <f aca="false">IFERROR(LARGE($R88:$CA88,4),"")</f>
        <v/>
      </c>
      <c r="M88" s="16" t="str">
        <f aca="false">IFERROR(LARGE($R88:$CA88,5),"")</f>
        <v/>
      </c>
      <c r="N88" s="16" t="str">
        <f aca="false">IFERROR(LARGE($R88:$CA88,6),"")</f>
        <v/>
      </c>
      <c r="O88" s="16" t="str">
        <f aca="false">IFERROR(LARGE($R88:$CA88,7),"")</f>
        <v/>
      </c>
      <c r="P88" s="16" t="str">
        <f aca="false">IFERROR(LARGE($R88:$CA88,8),"")</f>
        <v/>
      </c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customFormat="false" ht="13.8" hidden="false" customHeight="false" outlineLevel="0" collapsed="false">
      <c r="A89" s="0" t="str">
        <f aca="false">UPPER(B89)&amp;UPPER(C89)</f>
        <v/>
      </c>
      <c r="E89" s="21"/>
      <c r="H89" s="14" t="str">
        <f aca="false">IF(E89&gt;0,F89/E89,"")</f>
        <v/>
      </c>
      <c r="I89" s="15" t="str">
        <f aca="false">IFERROR(LARGE($R89:$CA89,1),"")</f>
        <v/>
      </c>
      <c r="J89" s="16" t="str">
        <f aca="false">IFERROR(LARGE($R89:$CA89,2),"")</f>
        <v/>
      </c>
      <c r="K89" s="16" t="str">
        <f aca="false">IFERROR(LARGE($R89:$CA89,3),"")</f>
        <v/>
      </c>
      <c r="L89" s="16" t="str">
        <f aca="false">IFERROR(LARGE($R89:$CA89,4),"")</f>
        <v/>
      </c>
      <c r="M89" s="16" t="str">
        <f aca="false">IFERROR(LARGE($R89:$CA89,5),"")</f>
        <v/>
      </c>
      <c r="N89" s="16" t="str">
        <f aca="false">IFERROR(LARGE($R89:$CA89,6),"")</f>
        <v/>
      </c>
      <c r="O89" s="16" t="str">
        <f aca="false">IFERROR(LARGE($R89:$CA89,7),"")</f>
        <v/>
      </c>
      <c r="P89" s="16" t="str">
        <f aca="false">IFERROR(LARGE($R89:$CA89,8),"")</f>
        <v/>
      </c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customFormat="false" ht="13.8" hidden="false" customHeight="false" outlineLevel="0" collapsed="false">
      <c r="A90" s="0" t="str">
        <f aca="false">UPPER(B90)&amp;UPPER(C90)</f>
        <v/>
      </c>
      <c r="E90" s="21"/>
      <c r="H90" s="14" t="str">
        <f aca="false">IF(E90&gt;0,F90/E90,"")</f>
        <v/>
      </c>
      <c r="I90" s="15" t="str">
        <f aca="false">IFERROR(LARGE($R90:$CA90,1),"")</f>
        <v/>
      </c>
      <c r="J90" s="16" t="str">
        <f aca="false">IFERROR(LARGE($R90:$CA90,2),"")</f>
        <v/>
      </c>
      <c r="K90" s="16" t="str">
        <f aca="false">IFERROR(LARGE($R90:$CA90,3),"")</f>
        <v/>
      </c>
      <c r="L90" s="16" t="str">
        <f aca="false">IFERROR(LARGE($R90:$CA90,4),"")</f>
        <v/>
      </c>
      <c r="M90" s="16" t="str">
        <f aca="false">IFERROR(LARGE($R90:$CA90,5),"")</f>
        <v/>
      </c>
      <c r="N90" s="16" t="str">
        <f aca="false">IFERROR(LARGE($R90:$CA90,6),"")</f>
        <v/>
      </c>
      <c r="O90" s="16" t="str">
        <f aca="false">IFERROR(LARGE($R90:$CA90,7),"")</f>
        <v/>
      </c>
      <c r="P90" s="16" t="str">
        <f aca="false">IFERROR(LARGE($R90:$CA90,8),"")</f>
        <v/>
      </c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customFormat="false" ht="13.8" hidden="false" customHeight="false" outlineLevel="0" collapsed="false">
      <c r="A91" s="0" t="str">
        <f aca="false">UPPER(B91)&amp;UPPER(C91)</f>
        <v/>
      </c>
      <c r="E91" s="21"/>
      <c r="H91" s="14" t="str">
        <f aca="false">IF(E91&gt;0,F91/E91,"")</f>
        <v/>
      </c>
      <c r="I91" s="15" t="str">
        <f aca="false">IFERROR(LARGE($R91:$CA91,1),"")</f>
        <v/>
      </c>
      <c r="J91" s="16" t="str">
        <f aca="false">IFERROR(LARGE($R91:$CA91,2),"")</f>
        <v/>
      </c>
      <c r="K91" s="16" t="str">
        <f aca="false">IFERROR(LARGE($R91:$CA91,3),"")</f>
        <v/>
      </c>
      <c r="L91" s="16" t="str">
        <f aca="false">IFERROR(LARGE($R91:$CA91,4),"")</f>
        <v/>
      </c>
      <c r="M91" s="16" t="str">
        <f aca="false">IFERROR(LARGE($R91:$CA91,5),"")</f>
        <v/>
      </c>
      <c r="N91" s="16" t="str">
        <f aca="false">IFERROR(LARGE($R91:$CA91,6),"")</f>
        <v/>
      </c>
      <c r="O91" s="16" t="str">
        <f aca="false">IFERROR(LARGE($R91:$CA91,7),"")</f>
        <v/>
      </c>
      <c r="P91" s="16" t="str">
        <f aca="false">IFERROR(LARGE($R91:$CA91,8),"")</f>
        <v/>
      </c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customFormat="false" ht="13.8" hidden="false" customHeight="false" outlineLevel="0" collapsed="false">
      <c r="A92" s="0" t="str">
        <f aca="false">UPPER(B92)&amp;UPPER(C92)</f>
        <v/>
      </c>
      <c r="E92" s="21"/>
      <c r="H92" s="14" t="str">
        <f aca="false">IF(E92&gt;0,F92/E92,"")</f>
        <v/>
      </c>
      <c r="I92" s="15" t="str">
        <f aca="false">IFERROR(LARGE($R92:$CA92,1),"")</f>
        <v/>
      </c>
      <c r="J92" s="16" t="str">
        <f aca="false">IFERROR(LARGE($R92:$CA92,2),"")</f>
        <v/>
      </c>
      <c r="K92" s="16" t="str">
        <f aca="false">IFERROR(LARGE($R92:$CA92,3),"")</f>
        <v/>
      </c>
      <c r="L92" s="16" t="str">
        <f aca="false">IFERROR(LARGE($R92:$CA92,4),"")</f>
        <v/>
      </c>
      <c r="M92" s="16" t="str">
        <f aca="false">IFERROR(LARGE($R92:$CA92,5),"")</f>
        <v/>
      </c>
      <c r="N92" s="16" t="str">
        <f aca="false">IFERROR(LARGE($R92:$CA92,6),"")</f>
        <v/>
      </c>
      <c r="O92" s="16" t="str">
        <f aca="false">IFERROR(LARGE($R92:$CA92,7),"")</f>
        <v/>
      </c>
      <c r="P92" s="16" t="str">
        <f aca="false">IFERROR(LARGE($R92:$CA92,8),"")</f>
        <v/>
      </c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customFormat="false" ht="13.8" hidden="false" customHeight="false" outlineLevel="0" collapsed="false">
      <c r="A93" s="0" t="str">
        <f aca="false">UPPER(B93)&amp;UPPER(C93)</f>
        <v/>
      </c>
      <c r="E93" s="21"/>
      <c r="H93" s="14" t="str">
        <f aca="false">IF(E93&gt;0,F93/E93,"")</f>
        <v/>
      </c>
      <c r="I93" s="15" t="str">
        <f aca="false">IFERROR(LARGE($R93:$CA93,1),"")</f>
        <v/>
      </c>
      <c r="J93" s="16" t="str">
        <f aca="false">IFERROR(LARGE($R93:$CA93,2),"")</f>
        <v/>
      </c>
      <c r="K93" s="16" t="str">
        <f aca="false">IFERROR(LARGE($R93:$CA93,3),"")</f>
        <v/>
      </c>
      <c r="L93" s="16" t="str">
        <f aca="false">IFERROR(LARGE($R93:$CA93,4),"")</f>
        <v/>
      </c>
      <c r="M93" s="16" t="str">
        <f aca="false">IFERROR(LARGE($R93:$CA93,5),"")</f>
        <v/>
      </c>
      <c r="N93" s="16" t="str">
        <f aca="false">IFERROR(LARGE($R93:$CA93,6),"")</f>
        <v/>
      </c>
      <c r="O93" s="16" t="str">
        <f aca="false">IFERROR(LARGE($R93:$CA93,7),"")</f>
        <v/>
      </c>
      <c r="P93" s="16" t="str">
        <f aca="false">IFERROR(LARGE($R93:$CA93,8),"")</f>
        <v/>
      </c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customFormat="false" ht="13.8" hidden="false" customHeight="false" outlineLevel="0" collapsed="false">
      <c r="A94" s="0" t="str">
        <f aca="false">UPPER(B94)&amp;UPPER(C94)</f>
        <v/>
      </c>
      <c r="E94" s="21"/>
      <c r="H94" s="14" t="str">
        <f aca="false">IF(E94&gt;0,F94/E94,"")</f>
        <v/>
      </c>
      <c r="I94" s="15" t="str">
        <f aca="false">IFERROR(LARGE($R94:$CA94,1),"")</f>
        <v/>
      </c>
      <c r="J94" s="16" t="str">
        <f aca="false">IFERROR(LARGE($R94:$CA94,2),"")</f>
        <v/>
      </c>
      <c r="K94" s="16" t="str">
        <f aca="false">IFERROR(LARGE($R94:$CA94,3),"")</f>
        <v/>
      </c>
      <c r="L94" s="16" t="str">
        <f aca="false">IFERROR(LARGE($R94:$CA94,4),"")</f>
        <v/>
      </c>
      <c r="M94" s="16" t="str">
        <f aca="false">IFERROR(LARGE($R94:$CA94,5),"")</f>
        <v/>
      </c>
      <c r="N94" s="16" t="str">
        <f aca="false">IFERROR(LARGE($R94:$CA94,6),"")</f>
        <v/>
      </c>
      <c r="O94" s="16" t="str">
        <f aca="false">IFERROR(LARGE($R94:$CA94,7),"")</f>
        <v/>
      </c>
      <c r="P94" s="16" t="str">
        <f aca="false">IFERROR(LARGE($R94:$CA94,8),"")</f>
        <v/>
      </c>
    </row>
    <row r="95" customFormat="false" ht="13.8" hidden="false" customHeight="false" outlineLevel="0" collapsed="false">
      <c r="A95" s="0" t="str">
        <f aca="false">UPPER(B95)&amp;UPPER(C95)</f>
        <v/>
      </c>
      <c r="E95" s="21"/>
      <c r="H95" s="14" t="str">
        <f aca="false">IF(E95&gt;0,F95/E95,"")</f>
        <v/>
      </c>
      <c r="I95" s="15" t="str">
        <f aca="false">IFERROR(LARGE($R95:$CA95,1),"")</f>
        <v/>
      </c>
      <c r="J95" s="16" t="str">
        <f aca="false">IFERROR(LARGE($R95:$CA95,2),"")</f>
        <v/>
      </c>
      <c r="K95" s="16" t="str">
        <f aca="false">IFERROR(LARGE($R95:$CA95,3),"")</f>
        <v/>
      </c>
      <c r="L95" s="16" t="str">
        <f aca="false">IFERROR(LARGE($R95:$CA95,4),"")</f>
        <v/>
      </c>
      <c r="M95" s="16" t="str">
        <f aca="false">IFERROR(LARGE($R95:$CA95,5),"")</f>
        <v/>
      </c>
      <c r="N95" s="16" t="str">
        <f aca="false">IFERROR(LARGE($R95:$CA95,6),"")</f>
        <v/>
      </c>
      <c r="O95" s="16" t="str">
        <f aca="false">IFERROR(LARGE($R95:$CA95,7),"")</f>
        <v/>
      </c>
      <c r="P95" s="16" t="str">
        <f aca="false">IFERROR(LARGE($R95:$CA95,8),"")</f>
        <v/>
      </c>
    </row>
    <row r="96" customFormat="false" ht="13.8" hidden="false" customHeight="false" outlineLevel="0" collapsed="false">
      <c r="A96" s="0" t="str">
        <f aca="false">UPPER(B96)&amp;UPPER(C96)</f>
        <v/>
      </c>
      <c r="E96" s="21"/>
      <c r="H96" s="14" t="str">
        <f aca="false">IF(E96&gt;0,F96/E96,"")</f>
        <v/>
      </c>
      <c r="I96" s="15" t="str">
        <f aca="false">IFERROR(LARGE($R96:$CA96,1),"")</f>
        <v/>
      </c>
      <c r="J96" s="16" t="str">
        <f aca="false">IFERROR(LARGE($R96:$CA96,2),"")</f>
        <v/>
      </c>
      <c r="K96" s="16" t="str">
        <f aca="false">IFERROR(LARGE($R96:$CA96,3),"")</f>
        <v/>
      </c>
      <c r="L96" s="16" t="str">
        <f aca="false">IFERROR(LARGE($R96:$CA96,4),"")</f>
        <v/>
      </c>
      <c r="M96" s="16" t="str">
        <f aca="false">IFERROR(LARGE($R96:$CA96,5),"")</f>
        <v/>
      </c>
      <c r="N96" s="16" t="str">
        <f aca="false">IFERROR(LARGE($R96:$CA96,6),"")</f>
        <v/>
      </c>
      <c r="O96" s="16" t="str">
        <f aca="false">IFERROR(LARGE($R96:$CA96,7),"")</f>
        <v/>
      </c>
      <c r="P96" s="16" t="str">
        <f aca="false">IFERROR(LARGE($R96:$CA96,8),"")</f>
        <v/>
      </c>
    </row>
    <row r="97" customFormat="false" ht="13.8" hidden="false" customHeight="false" outlineLevel="0" collapsed="false">
      <c r="A97" s="0" t="str">
        <f aca="false">UPPER(B97)&amp;UPPER(C97)</f>
        <v/>
      </c>
      <c r="E97" s="21"/>
      <c r="H97" s="14" t="str">
        <f aca="false">IF(E97&gt;0,F97/E97,"")</f>
        <v/>
      </c>
      <c r="I97" s="15" t="str">
        <f aca="false">IFERROR(LARGE($R97:$CA97,1),"")</f>
        <v/>
      </c>
      <c r="J97" s="16" t="str">
        <f aca="false">IFERROR(LARGE($R97:$CA97,2),"")</f>
        <v/>
      </c>
      <c r="K97" s="16" t="str">
        <f aca="false">IFERROR(LARGE($R97:$CA97,3),"")</f>
        <v/>
      </c>
      <c r="L97" s="16" t="str">
        <f aca="false">IFERROR(LARGE($R97:$CA97,4),"")</f>
        <v/>
      </c>
      <c r="M97" s="16" t="str">
        <f aca="false">IFERROR(LARGE($R97:$CA97,5),"")</f>
        <v/>
      </c>
      <c r="N97" s="16" t="str">
        <f aca="false">IFERROR(LARGE($R97:$CA97,6),"")</f>
        <v/>
      </c>
      <c r="O97" s="16" t="str">
        <f aca="false">IFERROR(LARGE($R97:$CA97,7),"")</f>
        <v/>
      </c>
      <c r="P97" s="16" t="str">
        <f aca="false">IFERROR(LARGE($R97:$CA97,8),"")</f>
        <v/>
      </c>
    </row>
    <row r="98" customFormat="false" ht="13.8" hidden="false" customHeight="false" outlineLevel="0" collapsed="false">
      <c r="A98" s="0" t="str">
        <f aca="false">UPPER(B98)&amp;UPPER(C98)</f>
        <v/>
      </c>
      <c r="E98" s="21"/>
      <c r="H98" s="14" t="str">
        <f aca="false">IF(E98&gt;0,F98/E98,"")</f>
        <v/>
      </c>
      <c r="I98" s="15" t="str">
        <f aca="false">IFERROR(LARGE($R98:$CA98,1),"")</f>
        <v/>
      </c>
      <c r="J98" s="16" t="str">
        <f aca="false">IFERROR(LARGE($R98:$CA98,2),"")</f>
        <v/>
      </c>
      <c r="K98" s="16" t="str">
        <f aca="false">IFERROR(LARGE($R98:$CA98,3),"")</f>
        <v/>
      </c>
      <c r="L98" s="16" t="str">
        <f aca="false">IFERROR(LARGE($R98:$CA98,4),"")</f>
        <v/>
      </c>
      <c r="M98" s="16" t="str">
        <f aca="false">IFERROR(LARGE($R98:$CA98,5),"")</f>
        <v/>
      </c>
      <c r="N98" s="16" t="str">
        <f aca="false">IFERROR(LARGE($R98:$CA98,6),"")</f>
        <v/>
      </c>
      <c r="O98" s="16" t="str">
        <f aca="false">IFERROR(LARGE($R98:$CA98,7),"")</f>
        <v/>
      </c>
      <c r="P98" s="16" t="str">
        <f aca="false">IFERROR(LARGE($R98:$CA98,8),"")</f>
        <v/>
      </c>
    </row>
    <row r="99" customFormat="false" ht="13.8" hidden="false" customHeight="false" outlineLevel="0" collapsed="false">
      <c r="A99" s="0" t="str">
        <f aca="false">UPPER(B99)&amp;UPPER(C99)</f>
        <v/>
      </c>
      <c r="E99" s="21"/>
      <c r="H99" s="14" t="str">
        <f aca="false">IF(E99&gt;0,F99/E99,"")</f>
        <v/>
      </c>
      <c r="I99" s="15" t="str">
        <f aca="false">IFERROR(LARGE($R99:$CA99,1),"")</f>
        <v/>
      </c>
      <c r="J99" s="16" t="str">
        <f aca="false">IFERROR(LARGE($R99:$CA99,2),"")</f>
        <v/>
      </c>
      <c r="K99" s="16" t="str">
        <f aca="false">IFERROR(LARGE($R99:$CA99,3),"")</f>
        <v/>
      </c>
      <c r="L99" s="16" t="str">
        <f aca="false">IFERROR(LARGE($R99:$CA99,4),"")</f>
        <v/>
      </c>
      <c r="M99" s="16" t="str">
        <f aca="false">IFERROR(LARGE($R99:$CA99,5),"")</f>
        <v/>
      </c>
      <c r="N99" s="16" t="str">
        <f aca="false">IFERROR(LARGE($R99:$CA99,6),"")</f>
        <v/>
      </c>
      <c r="O99" s="16" t="str">
        <f aca="false">IFERROR(LARGE($R99:$CA99,7),"")</f>
        <v/>
      </c>
      <c r="P99" s="16" t="str">
        <f aca="false">IFERROR(LARGE($R99:$CA99,8),"")</f>
        <v/>
      </c>
    </row>
    <row r="100" customFormat="false" ht="13.8" hidden="false" customHeight="false" outlineLevel="0" collapsed="false">
      <c r="A100" s="0" t="str">
        <f aca="false">UPPER(B100)&amp;UPPER(C100)</f>
        <v/>
      </c>
      <c r="E100" s="21"/>
      <c r="H100" s="14" t="str">
        <f aca="false">IF(E100&gt;0,F100/E100,"")</f>
        <v/>
      </c>
      <c r="I100" s="15" t="str">
        <f aca="false">IFERROR(LARGE($R100:$CA100,1),"")</f>
        <v/>
      </c>
      <c r="J100" s="16" t="str">
        <f aca="false">IFERROR(LARGE($R100:$CA100,2),"")</f>
        <v/>
      </c>
      <c r="K100" s="16" t="str">
        <f aca="false">IFERROR(LARGE($R100:$CA100,3),"")</f>
        <v/>
      </c>
      <c r="L100" s="16" t="str">
        <f aca="false">IFERROR(LARGE($R100:$CA100,4),"")</f>
        <v/>
      </c>
      <c r="M100" s="16" t="str">
        <f aca="false">IFERROR(LARGE($R100:$CA100,5),"")</f>
        <v/>
      </c>
      <c r="N100" s="16" t="str">
        <f aca="false">IFERROR(LARGE($R100:$CA100,6),"")</f>
        <v/>
      </c>
      <c r="O100" s="16" t="str">
        <f aca="false">IFERROR(LARGE($R100:$CA100,7),"")</f>
        <v/>
      </c>
      <c r="P100" s="16" t="str">
        <f aca="false">IFERROR(LARGE($R100:$CA100,8),"")</f>
        <v/>
      </c>
    </row>
  </sheetData>
  <autoFilter ref="A2:E100"/>
  <conditionalFormatting sqref="E45:E59 E68:E100 E61:E65 E3:E43">
    <cfRule type="cellIs" priority="2" operator="equal" aboveAverage="0" equalAverage="0" bottom="0" percent="0" rank="0" text="" dxfId="0">
      <formula>8</formula>
    </cfRule>
  </conditionalFormatting>
  <conditionalFormatting sqref="E48">
    <cfRule type="cellIs" priority="3" operator="equal" aboveAverage="0" equalAverage="0" bottom="0" percent="0" rank="0" text="" dxfId="1">
      <formula>8</formula>
    </cfRule>
  </conditionalFormatting>
  <conditionalFormatting sqref="E49">
    <cfRule type="cellIs" priority="4" operator="equal" aboveAverage="0" equalAverage="0" bottom="0" percent="0" rank="0" text="" dxfId="2">
      <formula>8</formula>
    </cfRule>
  </conditionalFormatting>
  <conditionalFormatting sqref="E50">
    <cfRule type="cellIs" priority="5" operator="equal" aboveAverage="0" equalAverage="0" bottom="0" percent="0" rank="0" text="" dxfId="3">
      <formula>8</formula>
    </cfRule>
  </conditionalFormatting>
  <conditionalFormatting sqref="E51">
    <cfRule type="cellIs" priority="6" operator="equal" aboveAverage="0" equalAverage="0" bottom="0" percent="0" rank="0" text="" dxfId="4">
      <formula>8</formula>
    </cfRule>
  </conditionalFormatting>
  <conditionalFormatting sqref="E52">
    <cfRule type="cellIs" priority="7" operator="equal" aboveAverage="0" equalAverage="0" bottom="0" percent="0" rank="0" text="" dxfId="5">
      <formula>8</formula>
    </cfRule>
  </conditionalFormatting>
  <conditionalFormatting sqref="E53">
    <cfRule type="cellIs" priority="8" operator="equal" aboveAverage="0" equalAverage="0" bottom="0" percent="0" rank="0" text="" dxfId="6">
      <formula>8</formula>
    </cfRule>
  </conditionalFormatting>
  <conditionalFormatting sqref="E54">
    <cfRule type="cellIs" priority="9" operator="equal" aboveAverage="0" equalAverage="0" bottom="0" percent="0" rank="0" text="" dxfId="7">
      <formula>8</formula>
    </cfRule>
  </conditionalFormatting>
  <conditionalFormatting sqref="E55">
    <cfRule type="cellIs" priority="10" operator="equal" aboveAverage="0" equalAverage="0" bottom="0" percent="0" rank="0" text="" dxfId="8">
      <formula>8</formula>
    </cfRule>
  </conditionalFormatting>
  <conditionalFormatting sqref="E56:E58">
    <cfRule type="cellIs" priority="11" operator="equal" aboveAverage="0" equalAverage="0" bottom="0" percent="0" rank="0" text="" dxfId="9">
      <formula>8</formula>
    </cfRule>
  </conditionalFormatting>
  <conditionalFormatting sqref="E59">
    <cfRule type="cellIs" priority="12" operator="equal" aboveAverage="0" equalAverage="0" bottom="0" percent="0" rank="0" text="" dxfId="10">
      <formula>8</formula>
    </cfRule>
  </conditionalFormatting>
  <conditionalFormatting sqref="E61">
    <cfRule type="cellIs" priority="13" operator="equal" aboveAverage="0" equalAverage="0" bottom="0" percent="0" rank="0" text="" dxfId="11">
      <formula>8</formula>
    </cfRule>
  </conditionalFormatting>
  <conditionalFormatting sqref="E62">
    <cfRule type="cellIs" priority="14" operator="equal" aboveAverage="0" equalAverage="0" bottom="0" percent="0" rank="0" text="" dxfId="12">
      <formula>8</formula>
    </cfRule>
  </conditionalFormatting>
  <conditionalFormatting sqref="E63:E65">
    <cfRule type="cellIs" priority="15" operator="equal" aboveAverage="0" equalAverage="0" bottom="0" percent="0" rank="0" text="" dxfId="13">
      <formula>8</formula>
    </cfRule>
  </conditionalFormatting>
  <conditionalFormatting sqref="E60">
    <cfRule type="cellIs" priority="16" operator="equal" aboveAverage="0" equalAverage="0" bottom="0" percent="0" rank="0" text="" dxfId="14">
      <formula>8</formula>
    </cfRule>
  </conditionalFormatting>
  <conditionalFormatting sqref="E60">
    <cfRule type="cellIs" priority="17" operator="equal" aboveAverage="0" equalAverage="0" bottom="0" percent="0" rank="0" text="" dxfId="15">
      <formula>8</formula>
    </cfRule>
  </conditionalFormatting>
  <conditionalFormatting sqref="E66">
    <cfRule type="cellIs" priority="18" operator="equal" aboveAverage="0" equalAverage="0" bottom="0" percent="0" rank="0" text="" dxfId="0">
      <formula>8</formula>
    </cfRule>
  </conditionalFormatting>
  <conditionalFormatting sqref="E66">
    <cfRule type="cellIs" priority="19" operator="equal" aboveAverage="0" equalAverage="0" bottom="0" percent="0" rank="0" text="" dxfId="13">
      <formula>8</formula>
    </cfRule>
  </conditionalFormatting>
  <conditionalFormatting sqref="E44">
    <cfRule type="cellIs" priority="20" operator="equal" aboveAverage="0" equalAverage="0" bottom="0" percent="0" rank="0" text="" dxfId="0">
      <formula>8</formula>
    </cfRule>
  </conditionalFormatting>
  <conditionalFormatting sqref="F44">
    <cfRule type="cellIs" priority="21" operator="equal" aboveAverage="0" equalAverage="0" bottom="0" percent="0" rank="0" text="" dxfId="0">
      <formula>8</formula>
    </cfRule>
  </conditionalFormatting>
  <conditionalFormatting sqref="G44">
    <cfRule type="cellIs" priority="22" operator="equal" aboveAverage="0" equalAverage="0" bottom="0" percent="0" rank="0" text="" dxfId="0">
      <formula>8</formula>
    </cfRule>
  </conditionalFormatting>
  <conditionalFormatting sqref="H44">
    <cfRule type="cellIs" priority="23" operator="equal" aboveAverage="0" equalAverage="0" bottom="0" percent="0" rank="0" text="" dxfId="0">
      <formula>8</formula>
    </cfRule>
  </conditionalFormatting>
  <conditionalFormatting sqref="I44">
    <cfRule type="cellIs" priority="24" operator="equal" aboveAverage="0" equalAverage="0" bottom="0" percent="0" rank="0" text="" dxfId="0">
      <formula>8</formula>
    </cfRule>
  </conditionalFormatting>
  <conditionalFormatting sqref="J44">
    <cfRule type="cellIs" priority="25" operator="equal" aboveAverage="0" equalAverage="0" bottom="0" percent="0" rank="0" text="" dxfId="0">
      <formula>8</formula>
    </cfRule>
  </conditionalFormatting>
  <conditionalFormatting sqref="K44">
    <cfRule type="cellIs" priority="26" operator="equal" aboveAverage="0" equalAverage="0" bottom="0" percent="0" rank="0" text="" dxfId="0">
      <formula>8</formula>
    </cfRule>
  </conditionalFormatting>
  <conditionalFormatting sqref="L44">
    <cfRule type="cellIs" priority="27" operator="equal" aboveAverage="0" equalAverage="0" bottom="0" percent="0" rank="0" text="" dxfId="0">
      <formula>8</formula>
    </cfRule>
  </conditionalFormatting>
  <conditionalFormatting sqref="M44">
    <cfRule type="cellIs" priority="28" operator="equal" aboveAverage="0" equalAverage="0" bottom="0" percent="0" rank="0" text="" dxfId="0">
      <formula>8</formula>
    </cfRule>
  </conditionalFormatting>
  <conditionalFormatting sqref="N44">
    <cfRule type="cellIs" priority="29" operator="equal" aboveAverage="0" equalAverage="0" bottom="0" percent="0" rank="0" text="" dxfId="0">
      <formula>8</formula>
    </cfRule>
  </conditionalFormatting>
  <conditionalFormatting sqref="O44">
    <cfRule type="cellIs" priority="30" operator="equal" aboveAverage="0" equalAverage="0" bottom="0" percent="0" rank="0" text="" dxfId="0">
      <formula>8</formula>
    </cfRule>
  </conditionalFormatting>
  <conditionalFormatting sqref="P44">
    <cfRule type="cellIs" priority="31" operator="equal" aboveAverage="0" equalAverage="0" bottom="0" percent="0" rank="0" text="" dxfId="0">
      <formula>8</formula>
    </cfRule>
  </conditionalFormatting>
  <hyperlinks>
    <hyperlink ref="T1" location="'01-NIV'!A1" display="NIV"/>
    <hyperlink ref="U1" location="'02-HUL'!A1" display="HUL"/>
    <hyperlink ref="V1" location="'03-LIL'!A1" display="LIL6"/>
    <hyperlink ref="W1" location="'03-LIL'!A1" display="LIL"/>
    <hyperlink ref="X1" location="'04-CHA'!A1" display="CHA5"/>
    <hyperlink ref="Y1" location="'04-CHA'!A1" display="CHA"/>
    <hyperlink ref="Z1" location="'05-WAT'!A1" display="WAT5"/>
    <hyperlink ref="AA1" location="'05-WAT'!A1" display="WAT"/>
    <hyperlink ref="AB1" location="'05-DWO'!A1" display="DWO5"/>
    <hyperlink ref="AC1" location="'05-DWO'!A1" display="DWO12"/>
    <hyperlink ref="AD1" location="'06-VIE'!A1" display="VIE5"/>
    <hyperlink ref="AE1" location="'06-VIE'!A1" display="VIE"/>
    <hyperlink ref="AF1" location="'07-MLL'!A1" display="MLL4"/>
    <hyperlink ref="AG1" location="'07-MLL'!A1" display="MLL11"/>
    <hyperlink ref="AH1" location="'08-ESS14-7'!A1" display="ESS7"/>
    <hyperlink ref="AI1" location="'08-ESS14-7'!A1" display="ESS14"/>
    <hyperlink ref="AJ1" location="'08-ESS21'!A1" display="ESS21"/>
    <hyperlink ref="AK1" location="'09-WAU'!A1" display="WAU5"/>
    <hyperlink ref="AL1" location="'09-WAU'!A1" display="WAU12"/>
    <hyperlink ref="AM1" location="'10-ECA'!A1" display="ECA5"/>
    <hyperlink ref="AN1" location="'10-ECA'!A1" display="ECA10"/>
    <hyperlink ref="AO1" location="'11-BIE'!A1" display="BIE"/>
    <hyperlink ref="AP1" location="'12-BXL'!A1" display="BXL"/>
    <hyperlink ref="AQ1" location="'13-CER'!A1" display="CER6"/>
    <hyperlink ref="AR1" location="'13-CER'!A1" display="CER13"/>
    <hyperlink ref="AS1" location="'14-OGY'!A1" display="OGY5"/>
    <hyperlink ref="AT1" location="'14-OGY'!A1" display="OGY11"/>
    <hyperlink ref="AU1" location="'15-BAI'!A1" display="BAI"/>
    <hyperlink ref="AV1" location="'16-HERB'!A1" display="HERB"/>
    <hyperlink ref="AW1" location="'16-LOM'!A1" display="LOM5"/>
    <hyperlink ref="AX1" location="'16-LOM'!A1" display="LOM14"/>
    <hyperlink ref="BA1" location="'20-NIL'!A1" display="NIL"/>
    <hyperlink ref="BB1" location="'21-OET'!A1" display="OET7"/>
    <hyperlink ref="BC1" location="'21-OET'!A1" display="OET14"/>
    <hyperlink ref="BD1" location="'22-SAI'!A1" display="SAI5"/>
    <hyperlink ref="BE1" location="'22-SAI'!A1" display="SAI10"/>
    <hyperlink ref="BH1" location="'23-NIV12_5'!A1" display="NIV5"/>
    <hyperlink ref="BI1" location="'23-NIV12_5'!A1" display="NIV12"/>
    <hyperlink ref="BJ1" location="'23-NIV21'!A1" display="NIV21"/>
    <hyperlink ref="BK1" location="24-HOR" display="HOR5"/>
    <hyperlink ref="BL1" location="24-HOR" display="HOR10"/>
    <hyperlink ref="R2" location="Libre!A1" display="Libre"/>
    <hyperlink ref="S2" location="LibreBW!A1" display="Lbr BW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8" min="7" style="0" width="9.14"/>
    <col collapsed="false" customWidth="true" hidden="true" outlineLevel="1" max="9" min="9" style="0" width="17.28"/>
    <col collapsed="false" customWidth="true" hidden="true" outlineLevel="1" max="10" min="10" style="0" width="8.14"/>
    <col collapsed="false" customWidth="true" hidden="true" outlineLevel="1" max="11" min="11" style="0" width="3.71"/>
    <col collapsed="false" customWidth="true" hidden="true" outlineLevel="1" max="12" min="12" style="0" width="6"/>
    <col collapsed="false" customWidth="true" hidden="false" outlineLevel="0" max="238" min="13" style="0" width="9.14"/>
    <col collapsed="false" customWidth="true" hidden="false" outlineLevel="0" max="1025" min="239" style="0" width="9"/>
  </cols>
  <sheetData>
    <row r="1" customFormat="false" ht="15" hidden="false" customHeight="false" outlineLevel="0" collapsed="false">
      <c r="B1" s="26" t="s">
        <v>306</v>
      </c>
      <c r="C1" s="21"/>
    </row>
    <row r="2" customFormat="false" ht="15" hidden="false" customHeight="false" outlineLevel="0" collapsed="false">
      <c r="I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/>
      <c r="E3" s="1" t="s">
        <v>183</v>
      </c>
      <c r="F3" s="1" t="s">
        <v>199</v>
      </c>
      <c r="I3" s="18"/>
      <c r="J3" s="31"/>
      <c r="K3" s="29"/>
    </row>
    <row r="4" customFormat="false" ht="15" hidden="false" customHeight="false" outlineLevel="0" collapsed="false">
      <c r="A4" s="0" t="str">
        <f aca="false">UPPER(B4)&amp;UPPER(C4)</f>
        <v>WASTERZAKFREDERIK</v>
      </c>
      <c r="B4" s="13" t="s">
        <v>218</v>
      </c>
      <c r="C4" s="13" t="s">
        <v>111</v>
      </c>
      <c r="E4" s="28" t="s">
        <v>307</v>
      </c>
      <c r="F4" s="0" t="n">
        <v>1</v>
      </c>
      <c r="I4" s="0" t="str">
        <f aca="false">C4</f>
        <v>Frederik</v>
      </c>
      <c r="J4" s="31" t="str">
        <f aca="false">E4:E8</f>
        <v>16km</v>
      </c>
      <c r="K4" s="29" t="s">
        <v>202</v>
      </c>
      <c r="L4" s="0" t="n">
        <f aca="false">F4</f>
        <v>1</v>
      </c>
    </row>
    <row r="5" customFormat="false" ht="15" hidden="false" customHeight="false" outlineLevel="0" collapsed="false">
      <c r="A5" s="0" t="str">
        <f aca="false">UPPER(B5)&amp;UPPER(C5)</f>
        <v>FABRISJONATHAN</v>
      </c>
      <c r="B5" s="13" t="s">
        <v>222</v>
      </c>
      <c r="C5" s="13" t="s">
        <v>83</v>
      </c>
      <c r="E5" s="28" t="s">
        <v>307</v>
      </c>
      <c r="F5" s="0" t="n">
        <v>1</v>
      </c>
      <c r="I5" s="0" t="str">
        <f aca="false">C5</f>
        <v>Jonathan</v>
      </c>
      <c r="J5" s="31" t="str">
        <f aca="false">E5:E9</f>
        <v>16km</v>
      </c>
      <c r="K5" s="29" t="s">
        <v>202</v>
      </c>
      <c r="L5" s="0" t="n">
        <f aca="false">F5</f>
        <v>1</v>
      </c>
    </row>
    <row r="6" customFormat="false" ht="15" hidden="false" customHeight="false" outlineLevel="0" collapsed="false">
      <c r="A6" s="0" t="str">
        <f aca="false">UPPER(B6)&amp;UPPER(C6)</f>
        <v>GAGNONMARIE-JOSÉE</v>
      </c>
      <c r="B6" s="32" t="s">
        <v>248</v>
      </c>
      <c r="C6" s="32" t="s">
        <v>97</v>
      </c>
      <c r="E6" s="28" t="s">
        <v>307</v>
      </c>
      <c r="F6" s="0" t="n">
        <v>1</v>
      </c>
      <c r="I6" s="0" t="str">
        <f aca="false">C6</f>
        <v>Marie-Josée</v>
      </c>
      <c r="J6" s="31" t="str">
        <f aca="false">E6:E10</f>
        <v>16km</v>
      </c>
      <c r="K6" s="29" t="s">
        <v>202</v>
      </c>
      <c r="L6" s="0" t="n">
        <f aca="false">F6</f>
        <v>1</v>
      </c>
    </row>
    <row r="7" customFormat="false" ht="15" hidden="false" customHeight="false" outlineLevel="0" collapsed="false">
      <c r="A7" s="0" t="str">
        <f aca="false">UPPER(B7)&amp;UPPER(C7)</f>
        <v>GASKINRUDI</v>
      </c>
      <c r="B7" s="13" t="s">
        <v>213</v>
      </c>
      <c r="C7" s="13" t="s">
        <v>103</v>
      </c>
      <c r="E7" s="28" t="s">
        <v>307</v>
      </c>
      <c r="F7" s="0" t="n">
        <v>1</v>
      </c>
      <c r="I7" s="0" t="str">
        <f aca="false">C7</f>
        <v>Rudi</v>
      </c>
      <c r="J7" s="31" t="str">
        <f aca="false">E7:E11</f>
        <v>16km</v>
      </c>
      <c r="K7" s="29" t="s">
        <v>202</v>
      </c>
      <c r="L7" s="0" t="n">
        <f aca="false">F7</f>
        <v>1</v>
      </c>
    </row>
    <row r="8" customFormat="false" ht="15" hidden="false" customHeight="false" outlineLevel="0" collapsed="false">
      <c r="A8" s="0" t="str">
        <f aca="false">UPPER(B8)&amp;UPPER(C8)</f>
        <v>FURNARIROBERTO</v>
      </c>
      <c r="B8" s="13" t="s">
        <v>247</v>
      </c>
      <c r="C8" s="13" t="s">
        <v>64</v>
      </c>
      <c r="E8" s="28" t="s">
        <v>308</v>
      </c>
      <c r="F8" s="0" t="n">
        <v>1</v>
      </c>
      <c r="I8" s="0" t="str">
        <f aca="false">C8</f>
        <v>Roberto</v>
      </c>
      <c r="J8" s="31" t="str">
        <f aca="false">E8:E12</f>
        <v>28km</v>
      </c>
      <c r="K8" s="29" t="s">
        <v>202</v>
      </c>
      <c r="L8" s="0" t="n">
        <f aca="false">F8</f>
        <v>1</v>
      </c>
    </row>
    <row r="9" customFormat="false" ht="15" hidden="false" customHeight="false" outlineLevel="0" collapsed="false">
      <c r="A9" s="0" t="str">
        <f aca="false">UPPER(B9)&amp;UPPER(C9)</f>
        <v>DERIDDERRODNEY</v>
      </c>
      <c r="B9" s="13" t="s">
        <v>217</v>
      </c>
      <c r="C9" s="13" t="s">
        <v>76</v>
      </c>
      <c r="E9" s="28" t="s">
        <v>308</v>
      </c>
      <c r="F9" s="0" t="n">
        <v>1</v>
      </c>
      <c r="I9" s="0" t="str">
        <f aca="false">C9</f>
        <v>Rodney</v>
      </c>
      <c r="J9" s="31" t="str">
        <f aca="false">E9:E13</f>
        <v>28km</v>
      </c>
      <c r="K9" s="29" t="s">
        <v>202</v>
      </c>
      <c r="L9" s="0" t="n">
        <f aca="false">F9</f>
        <v>1</v>
      </c>
    </row>
    <row r="10" customFormat="false" ht="15" hidden="false" customHeight="false" outlineLevel="0" collapsed="false">
      <c r="A10" s="0" t="str">
        <f aca="false">UPPER(B10)&amp;UPPER(C10)</f>
        <v>VERMEEREDIDIER</v>
      </c>
      <c r="B10" s="13" t="s">
        <v>272</v>
      </c>
      <c r="C10" s="13" t="s">
        <v>58</v>
      </c>
      <c r="E10" s="28"/>
      <c r="J10" s="29"/>
      <c r="K10" s="29"/>
    </row>
    <row r="11" customFormat="false" ht="15" hidden="false" customHeight="false" outlineLevel="0" collapsed="false">
      <c r="A11" s="0" t="str">
        <f aca="false">UPPER(B11)&amp;UPPER(C11)</f>
        <v>DE CONINCKBENOÎT</v>
      </c>
      <c r="B11" s="13" t="s">
        <v>201</v>
      </c>
      <c r="C11" s="13" t="s">
        <v>60</v>
      </c>
      <c r="E11" s="28"/>
      <c r="J11" s="29"/>
      <c r="K11" s="29"/>
    </row>
    <row r="12" customFormat="false" ht="15" hidden="false" customHeight="false" outlineLevel="0" collapsed="false">
      <c r="A12" s="0" t="str">
        <f aca="false">UPPER(B12)&amp;UPPER(C12)</f>
        <v>ALVAREZ BLANCOMANUEL</v>
      </c>
      <c r="B12" s="13" t="s">
        <v>228</v>
      </c>
      <c r="C12" s="13" t="s">
        <v>74</v>
      </c>
      <c r="E12" s="28"/>
      <c r="J12" s="29"/>
      <c r="K12" s="29"/>
    </row>
    <row r="13" customFormat="false" ht="15" hidden="false" customHeight="false" outlineLevel="0" collapsed="false">
      <c r="A13" s="0" t="str">
        <f aca="false">UPPER(B13)&amp;UPPER(C13)</f>
        <v>DEMOULINOLIVIER</v>
      </c>
      <c r="B13" s="13" t="s">
        <v>206</v>
      </c>
      <c r="C13" s="13" t="s">
        <v>66</v>
      </c>
      <c r="E13" s="28"/>
      <c r="J13" s="29"/>
      <c r="K13" s="29"/>
    </row>
    <row r="14" customFormat="false" ht="15" hidden="false" customHeight="false" outlineLevel="0" collapsed="false">
      <c r="A14" s="0" t="str">
        <f aca="false">UPPER(B14)&amp;UPPER(C14)</f>
        <v>GLIBERTLAETITIA</v>
      </c>
      <c r="B14" s="32" t="s">
        <v>250</v>
      </c>
      <c r="C14" s="32" t="s">
        <v>85</v>
      </c>
      <c r="E14" s="28"/>
      <c r="J14" s="29"/>
      <c r="K14" s="29"/>
    </row>
    <row r="15" customFormat="false" ht="15" hidden="false" customHeight="false" outlineLevel="0" collapsed="false">
      <c r="A15" s="0" t="str">
        <f aca="false">UPPER(B15)&amp;UPPER(C15)</f>
        <v>VANCUTSEMBERTRAND</v>
      </c>
      <c r="B15" s="13" t="s">
        <v>205</v>
      </c>
      <c r="C15" s="13" t="s">
        <v>87</v>
      </c>
      <c r="E15" s="28"/>
    </row>
    <row r="16" customFormat="false" ht="15" hidden="false" customHeight="false" outlineLevel="0" collapsed="false">
      <c r="A16" s="0" t="str">
        <f aca="false">UPPER(B16)&amp;UPPER(C16)</f>
        <v>MAJAQUENTIN</v>
      </c>
      <c r="B16" s="13" t="s">
        <v>255</v>
      </c>
      <c r="C16" s="13" t="s">
        <v>95</v>
      </c>
      <c r="E16" s="28"/>
    </row>
    <row r="17" customFormat="false" ht="15" hidden="false" customHeight="false" outlineLevel="0" collapsed="false">
      <c r="A17" s="0" t="str">
        <f aca="false">UPPER(B17)&amp;UPPER(C17)</f>
        <v>DE ROECKMONIQUE</v>
      </c>
      <c r="B17" s="32" t="s">
        <v>237</v>
      </c>
      <c r="C17" s="32" t="s">
        <v>105</v>
      </c>
      <c r="E17" s="28"/>
    </row>
    <row r="18" customFormat="false" ht="15" hidden="false" customHeight="false" outlineLevel="0" collapsed="false">
      <c r="A18" s="0" t="str">
        <f aca="false">UPPER(B18)&amp;UPPER(C18)</f>
        <v>DURITAZOLIKA</v>
      </c>
      <c r="B18" s="13" t="s">
        <v>204</v>
      </c>
      <c r="C18" s="13" t="s">
        <v>62</v>
      </c>
      <c r="E18" s="31"/>
      <c r="F18" s="0" t="str">
        <f aca="false">IF(D18&gt;0,ROUND(101-(D18*100/$C$2),2),"")</f>
        <v/>
      </c>
    </row>
    <row r="19" customFormat="false" ht="15" hidden="false" customHeight="false" outlineLevel="0" collapsed="false">
      <c r="A19" s="0" t="str">
        <f aca="false">UPPER(B19)&amp;UPPER(C19)</f>
        <v>LEHAIREDAVID L.</v>
      </c>
      <c r="B19" s="13" t="s">
        <v>220</v>
      </c>
      <c r="C19" s="13" t="s">
        <v>99</v>
      </c>
      <c r="E19" s="28"/>
      <c r="F19" s="0" t="str">
        <f aca="false">IF(D19&gt;0,ROUND(101-(D19*100/$C$2),2),"")</f>
        <v/>
      </c>
    </row>
    <row r="20" customFormat="false" ht="15" hidden="false" customHeight="false" outlineLevel="0" collapsed="false">
      <c r="A20" s="0" t="str">
        <f aca="false">UPPER(B20)&amp;UPPER(C20)</f>
        <v>LAGAERTRITA</v>
      </c>
      <c r="B20" s="32" t="s">
        <v>209</v>
      </c>
      <c r="C20" s="32" t="s">
        <v>91</v>
      </c>
      <c r="E20" s="28"/>
      <c r="F20" s="0" t="str">
        <f aca="false">IF(D20&gt;0,ROUND(101-(D20*100/$C$2),2),"")</f>
        <v/>
      </c>
    </row>
    <row r="21" customFormat="false" ht="15" hidden="false" customHeight="false" outlineLevel="0" collapsed="false">
      <c r="A21" s="0" t="str">
        <f aca="false">UPPER(B21)&amp;UPPER(C21)</f>
        <v>CHARLIERBAUDOUIN</v>
      </c>
      <c r="B21" s="13" t="s">
        <v>207</v>
      </c>
      <c r="C21" s="13" t="s">
        <v>89</v>
      </c>
      <c r="E21" s="28"/>
      <c r="F21" s="0" t="str">
        <f aca="false">IF(D21&gt;0,ROUND(101-(D21*100/$C$2),2),"")</f>
        <v/>
      </c>
    </row>
    <row r="22" customFormat="false" ht="15" hidden="false" customHeight="false" outlineLevel="0" collapsed="false">
      <c r="A22" s="0" t="str">
        <f aca="false">UPPER(B22)&amp;UPPER(C22)</f>
        <v>HOCQUETBENJAMIN</v>
      </c>
      <c r="B22" s="13" t="s">
        <v>216</v>
      </c>
      <c r="C22" s="13" t="s">
        <v>93</v>
      </c>
      <c r="E22" s="28"/>
      <c r="F22" s="0" t="str">
        <f aca="false">IF(D22&gt;0,ROUND(101-(D22*100/$C$2),2),"")</f>
        <v/>
      </c>
    </row>
    <row r="23" customFormat="false" ht="15" hidden="false" customHeight="false" outlineLevel="0" collapsed="false">
      <c r="A23" s="0" t="str">
        <f aca="false">UPPER(B23)&amp;UPPER(C23)</f>
        <v>PLETINCKXSYLVIE P.</v>
      </c>
      <c r="B23" s="32" t="s">
        <v>203</v>
      </c>
      <c r="C23" s="32" t="s">
        <v>72</v>
      </c>
      <c r="E23" s="28"/>
      <c r="F23" s="0" t="str">
        <f aca="false">IF(D23&gt;0,ROUND(101-(D23*100/$C$2),2),"")</f>
        <v/>
      </c>
    </row>
    <row r="24" customFormat="false" ht="15" hidden="false" customHeight="false" outlineLevel="0" collapsed="false">
      <c r="A24" s="0" t="str">
        <f aca="false">UPPER(B24)&amp;UPPER(C24)</f>
        <v>RUBAYCHRISTOPHE</v>
      </c>
      <c r="B24" s="13" t="s">
        <v>208</v>
      </c>
      <c r="C24" s="13" t="s">
        <v>70</v>
      </c>
      <c r="E24" s="28"/>
      <c r="F24" s="0" t="str">
        <f aca="false">IF(D24&gt;0,ROUND(101-(D24*100/$C$2),2),"")</f>
        <v/>
      </c>
    </row>
    <row r="25" customFormat="false" ht="15" hidden="false" customHeight="false" outlineLevel="0" collapsed="false">
      <c r="A25" s="0" t="str">
        <f aca="false">UPPER(B25)&amp;UPPER(C25)</f>
        <v>EECKHOUTMARC E.</v>
      </c>
      <c r="B25" s="13" t="s">
        <v>223</v>
      </c>
      <c r="C25" s="13" t="s">
        <v>78</v>
      </c>
      <c r="E25" s="28"/>
      <c r="F25" s="0" t="str">
        <f aca="false">IF(D25&gt;0,ROUND(101-(D25*100/$C$2),2),"")</f>
        <v/>
      </c>
    </row>
    <row r="26" customFormat="false" ht="15" hidden="false" customHeight="false" outlineLevel="0" collapsed="false">
      <c r="A26" s="0" t="str">
        <f aca="false">UPPER(B26)&amp;UPPER(C26)</f>
        <v>FONTAINEAMÉLIE</v>
      </c>
      <c r="B26" s="32" t="s">
        <v>246</v>
      </c>
      <c r="C26" s="32" t="s">
        <v>80</v>
      </c>
      <c r="E26" s="28"/>
      <c r="F26" s="0" t="str">
        <f aca="false">IF(D26&gt;0,ROUND(101-(D26*100/$C$2),2),"")</f>
        <v/>
      </c>
    </row>
    <row r="27" customFormat="false" ht="15" hidden="false" customHeight="false" outlineLevel="0" collapsed="false">
      <c r="A27" s="0" t="str">
        <f aca="false">UPPER(B27)&amp;UPPER(C27)</f>
        <v>PARADADAVID P.</v>
      </c>
      <c r="B27" s="13" t="s">
        <v>264</v>
      </c>
      <c r="C27" s="13" t="s">
        <v>82</v>
      </c>
      <c r="E27" s="28"/>
      <c r="F27" s="0" t="str">
        <f aca="false">IF(D27&gt;0,ROUND(101-(D27*100/$C$2),2),"")</f>
        <v/>
      </c>
    </row>
    <row r="28" customFormat="false" ht="15" hidden="false" customHeight="false" outlineLevel="0" collapsed="false">
      <c r="A28" s="0" t="str">
        <f aca="false">UPPER(B28)&amp;UPPER(C28)</f>
        <v>MINOTJÉRÔME</v>
      </c>
      <c r="B28" s="13" t="s">
        <v>261</v>
      </c>
      <c r="C28" s="13" t="s">
        <v>109</v>
      </c>
      <c r="E28" s="28"/>
      <c r="F28" s="0" t="str">
        <f aca="false">IF(D28&gt;0,ROUND(101-(D28*100/$C$2),2),"")</f>
        <v/>
      </c>
    </row>
    <row r="29" customFormat="false" ht="15" hidden="false" customHeight="false" outlineLevel="0" collapsed="false">
      <c r="A29" s="0" t="str">
        <f aca="false">UPPER(B29)&amp;UPPER(C29)</f>
        <v>QUIEVREUXEDDY</v>
      </c>
      <c r="B29" s="13" t="s">
        <v>265</v>
      </c>
      <c r="C29" s="13" t="s">
        <v>132</v>
      </c>
      <c r="E29" s="28"/>
      <c r="F29" s="0" t="str">
        <f aca="false">IF(D29&gt;0,ROUND(101-(D29*100/$C$2),2),"")</f>
        <v/>
      </c>
    </row>
    <row r="30" customFormat="false" ht="15" hidden="false" customHeight="false" outlineLevel="0" collapsed="false">
      <c r="A30" s="0" t="str">
        <f aca="false">UPPER(B30)&amp;UPPER(C30)</f>
        <v>SIRAUXLAURENT</v>
      </c>
      <c r="B30" s="13" t="s">
        <v>266</v>
      </c>
      <c r="C30" s="13" t="s">
        <v>151</v>
      </c>
      <c r="E30" s="28"/>
      <c r="F30" s="0" t="str">
        <f aca="false">IF(D30&gt;0,ROUND(101-(D30*100/$C$2),2),"")</f>
        <v/>
      </c>
    </row>
    <row r="31" customFormat="false" ht="15" hidden="false" customHeight="false" outlineLevel="0" collapsed="false">
      <c r="A31" s="0" t="str">
        <f aca="false">UPPER(B31)&amp;UPPER(C31)</f>
        <v>MAROTTAROCCO</v>
      </c>
      <c r="B31" s="13" t="s">
        <v>256</v>
      </c>
      <c r="C31" s="13" t="s">
        <v>168</v>
      </c>
      <c r="E31" s="28"/>
      <c r="F31" s="0" t="str">
        <f aca="false">IF(D31&gt;0,ROUND(101-(D31*100/$C$2),2),"")</f>
        <v/>
      </c>
    </row>
    <row r="32" customFormat="false" ht="15" hidden="false" customHeight="false" outlineLevel="0" collapsed="false">
      <c r="A32" s="0" t="str">
        <f aca="false">UPPER(B32)&amp;UPPER(C32)</f>
        <v>LANGHENDRIESDOMINIQUE L.</v>
      </c>
      <c r="B32" s="32" t="s">
        <v>252</v>
      </c>
      <c r="C32" s="32" t="s">
        <v>130</v>
      </c>
      <c r="E32" s="28"/>
      <c r="F32" s="0" t="str">
        <f aca="false">IF(D32&gt;0,ROUND(101-(D32*100/$C$2),2),"")</f>
        <v/>
      </c>
    </row>
    <row r="33" customFormat="false" ht="15" hidden="false" customHeight="false" outlineLevel="0" collapsed="false">
      <c r="A33" s="0" t="str">
        <f aca="false">UPPER(B33)&amp;UPPER(C33)</f>
        <v>COLLARDBERNADETTE</v>
      </c>
      <c r="B33" s="32" t="s">
        <v>236</v>
      </c>
      <c r="C33" s="32" t="s">
        <v>145</v>
      </c>
      <c r="E33" s="28"/>
      <c r="F33" s="0" t="str">
        <f aca="false">IF(D33&gt;0,ROUND(101-(D33*100/$C$2),2),"")</f>
        <v/>
      </c>
    </row>
    <row r="34" customFormat="false" ht="15" hidden="false" customHeight="false" outlineLevel="0" collapsed="false">
      <c r="A34" s="0" t="str">
        <f aca="false">UPPER(B34)&amp;UPPER(C34)</f>
        <v>MAHYSYLVIE M.</v>
      </c>
      <c r="B34" s="32" t="s">
        <v>254</v>
      </c>
      <c r="C34" s="32" t="s">
        <v>127</v>
      </c>
      <c r="E34" s="28"/>
      <c r="F34" s="0" t="str">
        <f aca="false">IF(D34&gt;0,ROUND(101-(D34*100/$C$2),2),"")</f>
        <v/>
      </c>
    </row>
    <row r="35" customFormat="false" ht="15" hidden="false" customHeight="false" outlineLevel="0" collapsed="false">
      <c r="A35" s="0" t="str">
        <f aca="false">UPPER(B35)&amp;UPPER(C35)</f>
        <v>TRAENMARTINE T.</v>
      </c>
      <c r="B35" s="32" t="s">
        <v>268</v>
      </c>
      <c r="C35" s="32" t="s">
        <v>178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DURITAJANIKA</v>
      </c>
      <c r="B36" s="13" t="s">
        <v>204</v>
      </c>
      <c r="C36" s="13" t="s">
        <v>128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HAYETTEELOÏSE</v>
      </c>
      <c r="B37" s="13" t="s">
        <v>251</v>
      </c>
      <c r="C37" s="13" t="s">
        <v>170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TCHATCHOUANG NANAPRUDENCE</v>
      </c>
      <c r="B38" s="32" t="s">
        <v>267</v>
      </c>
      <c r="C38" s="32" t="s">
        <v>121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MARTINPATRICIA</v>
      </c>
      <c r="B39" s="32" t="s">
        <v>257</v>
      </c>
      <c r="C39" s="32" t="s">
        <v>107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LEHAIREFRANCIS</v>
      </c>
      <c r="B40" s="13" t="s">
        <v>220</v>
      </c>
      <c r="C40" s="13" t="s">
        <v>253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FABRISHUGO</v>
      </c>
      <c r="B41" s="13" t="s">
        <v>222</v>
      </c>
      <c r="C41" s="13" t="s">
        <v>68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CHARLIERYANNICK</v>
      </c>
      <c r="B42" s="13" t="s">
        <v>207</v>
      </c>
      <c r="C42" s="13" t="s">
        <v>235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QUINTYNMATHIEU</v>
      </c>
      <c r="B43" s="13" t="s">
        <v>214</v>
      </c>
      <c r="C43" s="13" t="s">
        <v>115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MERTENSANNE</v>
      </c>
      <c r="B44" s="32" t="s">
        <v>260</v>
      </c>
      <c r="C44" s="32" t="s">
        <v>119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COOSEMANSISABELLE C.</v>
      </c>
      <c r="B45" s="32" t="s">
        <v>211</v>
      </c>
      <c r="C45" s="32" t="s">
        <v>101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DUMONTDOMINIQUE D.</v>
      </c>
      <c r="B46" s="32" t="s">
        <v>241</v>
      </c>
      <c r="C46" s="32" t="s">
        <v>125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ANDRIESSENSBRIGITTE</v>
      </c>
      <c r="B47" s="32" t="s">
        <v>229</v>
      </c>
      <c r="C47" s="32" t="s">
        <v>117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DOYENFANNY</v>
      </c>
      <c r="B48" s="32" t="s">
        <v>240</v>
      </c>
      <c r="C48" s="32" t="s">
        <v>164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MEHOUDENSALAIN</v>
      </c>
      <c r="B49" s="13" t="s">
        <v>258</v>
      </c>
      <c r="C49" s="13" t="s">
        <v>259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MORO LAVADOAMBROSIO</v>
      </c>
      <c r="B50" s="13" t="s">
        <v>262</v>
      </c>
      <c r="C50" s="13" t="s">
        <v>263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309</v>
      </c>
      <c r="C1" s="21"/>
      <c r="N1" s="26" t="s">
        <v>289</v>
      </c>
      <c r="O1" s="21"/>
    </row>
    <row r="2" customFormat="false" ht="15" hidden="false" customHeight="false" outlineLevel="0" collapsed="false">
      <c r="B2" s="13" t="s">
        <v>194</v>
      </c>
      <c r="C2" s="13" t="n">
        <v>596</v>
      </c>
      <c r="H2" s="1" t="s">
        <v>195</v>
      </c>
      <c r="N2" s="0" t="s">
        <v>194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310</v>
      </c>
      <c r="I3" s="31" t="n">
        <v>0.0331134259259259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292</v>
      </c>
      <c r="U3" s="31" t="n">
        <v>1.15740740740741E-005</v>
      </c>
      <c r="V3" s="29"/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66</v>
      </c>
      <c r="E4" s="28" t="n">
        <v>0.0431597222222222</v>
      </c>
      <c r="F4" s="0" t="n">
        <f aca="false">IF(D4&gt;0,ROUND(101-(D4*100/$C$2),2),"")</f>
        <v>89.93</v>
      </c>
      <c r="H4" s="0" t="str">
        <f aca="false">D4&amp;" "&amp;PROPER(C4)&amp;" "</f>
        <v>66 Didier </v>
      </c>
      <c r="I4" s="28" t="n">
        <f aca="false">E4</f>
        <v>0.0431597222222222</v>
      </c>
      <c r="J4" s="29" t="s">
        <v>202</v>
      </c>
      <c r="K4" s="0" t="n">
        <f aca="false">F4</f>
        <v>89.93</v>
      </c>
      <c r="M4" s="0" t="str">
        <f aca="false">UPPER(N4)&amp;UPPER(O4)</f>
        <v/>
      </c>
      <c r="N4" s="13"/>
      <c r="O4" s="13"/>
      <c r="Q4" s="31"/>
      <c r="R4" s="0" t="e">
        <f aca="false">ROUND((101-(P4*100/$O$2))*0.8,2)</f>
        <v>#DIV/0!</v>
      </c>
      <c r="T4" s="0" t="str">
        <f aca="false">P4&amp;" "&amp;PROPER(O4)&amp;" "</f>
        <v>  </v>
      </c>
      <c r="U4" s="31" t="n">
        <f aca="false">Q4</f>
        <v>0</v>
      </c>
      <c r="V4" s="29" t="s">
        <v>202</v>
      </c>
      <c r="W4" s="0" t="e">
        <f aca="false">R4</f>
        <v>#DIV/0!</v>
      </c>
    </row>
    <row r="5" customFormat="false" ht="15" hidden="false" customHeight="false" outlineLevel="0" collapsed="false">
      <c r="A5" s="0" t="str">
        <f aca="false">UPPER(B5)&amp;UPPER(C5)</f>
        <v>FURNARIROBERTO</v>
      </c>
      <c r="B5" s="13" t="s">
        <v>247</v>
      </c>
      <c r="C5" s="13" t="s">
        <v>64</v>
      </c>
      <c r="D5" s="0" t="n">
        <v>77</v>
      </c>
      <c r="E5" s="28" t="n">
        <v>0.0438425925925926</v>
      </c>
      <c r="F5" s="0" t="n">
        <f aca="false">IF(D5&gt;0,ROUND(101-(D5*100/$C$2),2),"")</f>
        <v>88.08</v>
      </c>
      <c r="H5" s="0" t="str">
        <f aca="false">D5&amp;" "&amp;PROPER(C5)&amp;" "</f>
        <v>77 Roberto </v>
      </c>
      <c r="I5" s="28" t="n">
        <f aca="false">E5</f>
        <v>0.0438425925925926</v>
      </c>
      <c r="J5" s="29" t="s">
        <v>202</v>
      </c>
      <c r="K5" s="0" t="n">
        <f aca="false">F5</f>
        <v>88.08</v>
      </c>
      <c r="M5" s="0" t="str">
        <f aca="false">UPPER(N5)&amp;UPPER(O5)</f>
        <v/>
      </c>
      <c r="N5" s="32"/>
      <c r="O5" s="32"/>
      <c r="Q5" s="31"/>
      <c r="R5" s="0" t="e">
        <f aca="false">ROUND((101-(P5*100/$O$2))*0.8,2)</f>
        <v>#DIV/0!</v>
      </c>
      <c r="T5" s="0" t="str">
        <f aca="false">P5&amp;" "&amp;PROPER(O5)&amp;" "</f>
        <v>  </v>
      </c>
      <c r="U5" s="31" t="n">
        <f aca="false">Q5</f>
        <v>0</v>
      </c>
      <c r="V5" s="29" t="s">
        <v>202</v>
      </c>
      <c r="W5" s="0" t="e">
        <f aca="false">R5</f>
        <v>#DIV/0!</v>
      </c>
    </row>
    <row r="6" customFormat="false" ht="15" hidden="false" customHeight="false" outlineLevel="0" collapsed="false">
      <c r="A6" s="0" t="str">
        <f aca="false">UPPER(B6)&amp;UPPER(C6)</f>
        <v>DE CONINCKBENOÎT</v>
      </c>
      <c r="B6" s="13" t="s">
        <v>201</v>
      </c>
      <c r="C6" s="13" t="s">
        <v>60</v>
      </c>
      <c r="D6" s="0" t="n">
        <v>94</v>
      </c>
      <c r="E6" s="28" t="n">
        <v>0.0446643518518518</v>
      </c>
      <c r="F6" s="0" t="n">
        <f aca="false">IF(D6&gt;0,ROUND(101-(D6*100/$C$2),2),"")</f>
        <v>85.23</v>
      </c>
      <c r="H6" s="0" t="str">
        <f aca="false">D6&amp;" "&amp;PROPER(C6)&amp;" "</f>
        <v>94 Benoît </v>
      </c>
      <c r="I6" s="28" t="n">
        <f aca="false">E6</f>
        <v>0.0446643518518518</v>
      </c>
      <c r="J6" s="29" t="s">
        <v>202</v>
      </c>
      <c r="K6" s="0" t="n">
        <f aca="false">F6</f>
        <v>85.23</v>
      </c>
      <c r="M6" s="0" t="str">
        <f aca="false">UPPER(N6)&amp;UPPER(O6)</f>
        <v/>
      </c>
      <c r="N6" s="32"/>
      <c r="O6" s="32"/>
      <c r="Q6" s="31"/>
      <c r="R6" s="0" t="e">
        <f aca="false">ROUND((101-(P6*100/$O$2))*0.8,2)</f>
        <v>#DIV/0!</v>
      </c>
      <c r="T6" s="0" t="str">
        <f aca="false">P6&amp;" "&amp;PROPER(O6)&amp;" "</f>
        <v>  </v>
      </c>
      <c r="U6" s="31" t="n">
        <f aca="false">Q6</f>
        <v>0</v>
      </c>
      <c r="V6" s="29" t="s">
        <v>202</v>
      </c>
      <c r="W6" s="0" t="e">
        <f aca="false">R6</f>
        <v>#DIV/0!</v>
      </c>
    </row>
    <row r="7" customFormat="false" ht="15" hidden="false" customHeight="false" outlineLevel="0" collapsed="false">
      <c r="A7" s="0" t="str">
        <f aca="false">UPPER(B7)&amp;UPPER(C7)</f>
        <v>ALVAREZ BLANCOMANUEL</v>
      </c>
      <c r="B7" s="13" t="s">
        <v>228</v>
      </c>
      <c r="C7" s="13" t="s">
        <v>74</v>
      </c>
      <c r="D7" s="0" t="n">
        <v>209</v>
      </c>
      <c r="E7" s="28" t="n">
        <v>0.0498032407407407</v>
      </c>
      <c r="F7" s="0" t="n">
        <f aca="false">IF(D7&gt;0,ROUND(101-(D7*100/$C$2),2),"")</f>
        <v>65.93</v>
      </c>
      <c r="H7" s="0" t="str">
        <f aca="false">D7&amp;" "&amp;PROPER(C7)&amp;" "</f>
        <v>209 Manuel </v>
      </c>
      <c r="I7" s="28" t="n">
        <f aca="false">E7</f>
        <v>0.0498032407407407</v>
      </c>
      <c r="J7" s="29" t="s">
        <v>202</v>
      </c>
      <c r="K7" s="0" t="n">
        <f aca="false">F7</f>
        <v>65.93</v>
      </c>
      <c r="M7" s="0" t="str">
        <f aca="false">UPPER(N7)&amp;UPPER(O7)</f>
        <v/>
      </c>
      <c r="N7" s="32"/>
      <c r="O7" s="32"/>
      <c r="Q7" s="31"/>
      <c r="R7" s="0" t="e">
        <f aca="false">ROUND((101-(P7*100/$O$2))*0.8,2)</f>
        <v>#DIV/0!</v>
      </c>
      <c r="T7" s="0" t="str">
        <f aca="false">P7&amp;" "&amp;PROPER(O7)&amp;" "</f>
        <v>  </v>
      </c>
      <c r="U7" s="31" t="n">
        <f aca="false">Q7</f>
        <v>0</v>
      </c>
      <c r="V7" s="29" t="s">
        <v>202</v>
      </c>
      <c r="W7" s="0" t="e">
        <f aca="false">R7</f>
        <v>#DIV/0!</v>
      </c>
    </row>
    <row r="8" customFormat="false" ht="15" hidden="false" customHeight="false" outlineLevel="0" collapsed="false">
      <c r="A8" s="0" t="str">
        <f aca="false">UPPER(B8)&amp;UPPER(C8)</f>
        <v>DEMOULINOLIVIER</v>
      </c>
      <c r="B8" s="13" t="s">
        <v>206</v>
      </c>
      <c r="C8" s="13" t="s">
        <v>66</v>
      </c>
      <c r="D8" s="0" t="n">
        <v>210</v>
      </c>
      <c r="E8" s="28" t="n">
        <v>0.0498148148148148</v>
      </c>
      <c r="F8" s="0" t="n">
        <f aca="false">IF(D8&gt;0,ROUND(101-(D8*100/$C$2),2),"")</f>
        <v>65.77</v>
      </c>
      <c r="H8" s="0" t="str">
        <f aca="false">D8&amp;" "&amp;PROPER(C8)&amp;" "</f>
        <v>210 Olivier </v>
      </c>
      <c r="I8" s="28" t="n">
        <f aca="false">E8</f>
        <v>0.0498148148148148</v>
      </c>
      <c r="J8" s="29" t="s">
        <v>202</v>
      </c>
      <c r="K8" s="0" t="n">
        <f aca="false">F8</f>
        <v>65.77</v>
      </c>
      <c r="M8" s="0" t="str">
        <f aca="false">UPPER(N8)&amp;UPPER(O8)</f>
        <v/>
      </c>
      <c r="N8" s="32"/>
      <c r="O8" s="32"/>
      <c r="Q8" s="31"/>
      <c r="R8" s="0" t="e">
        <f aca="false">ROUND((101-(P8*100/$O$2))*0.8,2)</f>
        <v>#DIV/0!</v>
      </c>
      <c r="T8" s="0" t="str">
        <f aca="false">P8&amp;" "&amp;PROPER(O8)&amp;" "</f>
        <v>  </v>
      </c>
      <c r="U8" s="31" t="n">
        <f aca="false">Q8</f>
        <v>0</v>
      </c>
      <c r="V8" s="29" t="s">
        <v>202</v>
      </c>
      <c r="W8" s="0" t="e">
        <f aca="false">R8</f>
        <v>#DIV/0!</v>
      </c>
    </row>
    <row r="9" customFormat="false" ht="15" hidden="false" customHeight="false" outlineLevel="0" collapsed="false">
      <c r="A9" s="0" t="str">
        <f aca="false">UPPER(B9)&amp;UPPER(C9)</f>
        <v>GLIBERTLAETITIA</v>
      </c>
      <c r="B9" s="32" t="s">
        <v>250</v>
      </c>
      <c r="C9" s="32" t="s">
        <v>85</v>
      </c>
      <c r="D9" s="0" t="n">
        <v>285</v>
      </c>
      <c r="E9" s="28" t="n">
        <v>0.0535763888888889</v>
      </c>
      <c r="F9" s="0" t="n">
        <f aca="false">IF(D9&gt;0,ROUND(101-(D9*100/$C$2),2),"")</f>
        <v>53.18</v>
      </c>
      <c r="H9" s="0" t="str">
        <f aca="false">D9&amp;" "&amp;PROPER(C9)&amp;" "</f>
        <v>285 Laetitia </v>
      </c>
      <c r="I9" s="28" t="n">
        <f aca="false">E9</f>
        <v>0.0535763888888889</v>
      </c>
      <c r="J9" s="29" t="s">
        <v>202</v>
      </c>
      <c r="K9" s="0" t="n">
        <f aca="false">F9</f>
        <v>53.18</v>
      </c>
      <c r="Q9" s="31"/>
      <c r="T9" s="18" t="s">
        <v>294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VANCUTSEMBERTRAND</v>
      </c>
      <c r="B10" s="13" t="s">
        <v>205</v>
      </c>
      <c r="C10" s="13" t="s">
        <v>87</v>
      </c>
      <c r="D10" s="0" t="n">
        <v>355</v>
      </c>
      <c r="E10" s="28" t="n">
        <v>0.0565856481481481</v>
      </c>
      <c r="F10" s="0" t="n">
        <f aca="false">IF(D10&gt;0,ROUND(101-(D10*100/$C$2),2),"")</f>
        <v>41.44</v>
      </c>
      <c r="H10" s="0" t="str">
        <f aca="false">D10&amp;" "&amp;PROPER(C10)&amp;" "</f>
        <v>355 Bertrand </v>
      </c>
      <c r="I10" s="28" t="n">
        <f aca="false">E10</f>
        <v>0.0565856481481481</v>
      </c>
      <c r="J10" s="29" t="s">
        <v>202</v>
      </c>
      <c r="K10" s="0" t="n">
        <f aca="false">F10</f>
        <v>41.44</v>
      </c>
      <c r="Q10" s="31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MAJAQUENTIN</v>
      </c>
      <c r="B11" s="13" t="s">
        <v>255</v>
      </c>
      <c r="C11" s="13" t="s">
        <v>95</v>
      </c>
      <c r="D11" s="0" t="n">
        <v>417</v>
      </c>
      <c r="E11" s="28" t="n">
        <v>0.0597453703703704</v>
      </c>
      <c r="F11" s="0" t="n">
        <f aca="false">IF(D11&gt;0,ROUND(101-(D11*100/$C$2),2),"")</f>
        <v>31.03</v>
      </c>
      <c r="H11" s="0" t="str">
        <f aca="false">D11&amp;" "&amp;PROPER(C11)&amp;" "</f>
        <v>417 Quentin </v>
      </c>
      <c r="I11" s="28" t="n">
        <f aca="false">E11</f>
        <v>0.0597453703703704</v>
      </c>
      <c r="J11" s="29" t="s">
        <v>202</v>
      </c>
      <c r="K11" s="0" t="n">
        <f aca="false">F11</f>
        <v>31.03</v>
      </c>
      <c r="Q11" s="31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DE ROECKMONIQUE</v>
      </c>
      <c r="B12" s="32" t="s">
        <v>237</v>
      </c>
      <c r="C12" s="32" t="s">
        <v>105</v>
      </c>
      <c r="D12" s="0" t="n">
        <v>499</v>
      </c>
      <c r="E12" s="28" t="n">
        <v>0.0647106481481481</v>
      </c>
      <c r="F12" s="0" t="n">
        <f aca="false">IF(D12&gt;0,ROUND(101-(D12*100/$C$2),2),"")</f>
        <v>17.28</v>
      </c>
      <c r="H12" s="0" t="str">
        <f aca="false">D12&amp;" "&amp;PROPER(C12)&amp;" "</f>
        <v>499 Monique </v>
      </c>
      <c r="I12" s="28" t="n">
        <f aca="false">E12</f>
        <v>0.0647106481481481</v>
      </c>
      <c r="J12" s="29" t="s">
        <v>202</v>
      </c>
      <c r="K12" s="0" t="n">
        <f aca="false">F12</f>
        <v>17.28</v>
      </c>
      <c r="Q12" s="31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DURITAZOLIKA</v>
      </c>
      <c r="B13" s="13" t="s">
        <v>204</v>
      </c>
      <c r="C13" s="13" t="s">
        <v>62</v>
      </c>
      <c r="E13" s="31"/>
      <c r="F13" s="0" t="str">
        <f aca="false">IF(D13&gt;0,ROUND(101-(D13*100/$C$2),2),"")</f>
        <v/>
      </c>
      <c r="H13" s="0" t="s">
        <v>304</v>
      </c>
      <c r="I13" s="28"/>
      <c r="J13" s="29"/>
      <c r="Q13" s="31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DERIDDERRODNEY</v>
      </c>
      <c r="B14" s="13" t="s">
        <v>217</v>
      </c>
      <c r="C14" s="13" t="s">
        <v>76</v>
      </c>
      <c r="E14" s="28"/>
      <c r="F14" s="0" t="str">
        <f aca="false">IF(D14&gt;0,ROUND(101-(D14*100/$C$2),2),"")</f>
        <v/>
      </c>
      <c r="I14" s="28"/>
      <c r="J14" s="29"/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LEHAIREDAVID L.</v>
      </c>
      <c r="B15" s="13" t="s">
        <v>220</v>
      </c>
      <c r="C15" s="13" t="s">
        <v>99</v>
      </c>
      <c r="E15" s="28"/>
      <c r="F15" s="0" t="str">
        <f aca="false">IF(D15&gt;0,ROUND(101-(D15*100/$C$2),2),"")</f>
        <v/>
      </c>
      <c r="I15" s="28"/>
      <c r="J15" s="29"/>
    </row>
    <row r="16" customFormat="false" ht="15" hidden="false" customHeight="false" outlineLevel="0" collapsed="false">
      <c r="A16" s="0" t="str">
        <f aca="false">UPPER(B16)&amp;UPPER(C16)</f>
        <v>LAGAERTRITA</v>
      </c>
      <c r="B16" s="32" t="s">
        <v>209</v>
      </c>
      <c r="C16" s="32" t="s">
        <v>91</v>
      </c>
      <c r="E16" s="28"/>
      <c r="F16" s="0" t="str">
        <f aca="false">IF(D16&gt;0,ROUND(101-(D16*100/$C$2),2),"")</f>
        <v/>
      </c>
      <c r="H16" s="18"/>
      <c r="I16" s="28"/>
      <c r="J16" s="29"/>
    </row>
    <row r="17" customFormat="false" ht="15" hidden="false" customHeight="false" outlineLevel="0" collapsed="false">
      <c r="A17" s="0" t="str">
        <f aca="false">UPPER(B17)&amp;UPPER(C17)</f>
        <v>GAGNONMARIE-JOSÉE</v>
      </c>
      <c r="B17" s="32" t="s">
        <v>248</v>
      </c>
      <c r="C17" s="32" t="s">
        <v>97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CHARLIERBAUDOUIN</v>
      </c>
      <c r="B18" s="13" t="s">
        <v>207</v>
      </c>
      <c r="C18" s="13" t="s">
        <v>89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GASKINRUDI</v>
      </c>
      <c r="B19" s="13" t="s">
        <v>213</v>
      </c>
      <c r="C19" s="13" t="s">
        <v>103</v>
      </c>
      <c r="E19" s="28"/>
      <c r="F19" s="0" t="str">
        <f aca="false">IF(D19&gt;0,ROUND(101-(D19*100/$C$2),2),"")</f>
        <v/>
      </c>
      <c r="H19" s="18"/>
      <c r="I19" s="28"/>
      <c r="J19" s="29"/>
    </row>
    <row r="20" customFormat="false" ht="15" hidden="false" customHeight="false" outlineLevel="0" collapsed="false">
      <c r="A20" s="0" t="str">
        <f aca="false">UPPER(B20)&amp;UPPER(C20)</f>
        <v>HOCQUETBENJAMIN</v>
      </c>
      <c r="B20" s="13" t="s">
        <v>216</v>
      </c>
      <c r="C20" s="13" t="s">
        <v>93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PLETINCKXSYLVIE P.</v>
      </c>
      <c r="B21" s="32" t="s">
        <v>203</v>
      </c>
      <c r="C21" s="32" t="s">
        <v>72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RUBAYCHRISTOPHE</v>
      </c>
      <c r="B22" s="13" t="s">
        <v>208</v>
      </c>
      <c r="C22" s="13" t="s">
        <v>70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WASTERZAKFREDERIK</v>
      </c>
      <c r="B23" s="13" t="s">
        <v>218</v>
      </c>
      <c r="C23" s="13" t="s">
        <v>111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EECKHOUTMARC E.</v>
      </c>
      <c r="B24" s="13" t="s">
        <v>223</v>
      </c>
      <c r="C24" s="13" t="s">
        <v>78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FONTAINEAMÉLIE</v>
      </c>
      <c r="B25" s="32" t="s">
        <v>246</v>
      </c>
      <c r="C25" s="32" t="s">
        <v>80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PARADADAVID P.</v>
      </c>
      <c r="B26" s="13" t="s">
        <v>264</v>
      </c>
      <c r="C26" s="13" t="s">
        <v>82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MINOTJÉRÔME</v>
      </c>
      <c r="B27" s="13" t="s">
        <v>261</v>
      </c>
      <c r="C27" s="13" t="s">
        <v>109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QUIEVREUXEDDY</v>
      </c>
      <c r="B28" s="13" t="s">
        <v>265</v>
      </c>
      <c r="C28" s="13" t="s">
        <v>132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SIRAUXLAURENT</v>
      </c>
      <c r="B29" s="13" t="s">
        <v>266</v>
      </c>
      <c r="C29" s="13" t="s">
        <v>151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MAROTTAROCCO</v>
      </c>
      <c r="B30" s="13" t="s">
        <v>256</v>
      </c>
      <c r="C30" s="13" t="s">
        <v>168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LANGHENDRIESDOMINIQUE L.</v>
      </c>
      <c r="B31" s="32" t="s">
        <v>252</v>
      </c>
      <c r="C31" s="32" t="s">
        <v>130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MAHYSYLVIE M.</v>
      </c>
      <c r="B33" s="32" t="s">
        <v>254</v>
      </c>
      <c r="C33" s="32" t="s">
        <v>127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TRAENMARTINE T.</v>
      </c>
      <c r="B34" s="32" t="s">
        <v>268</v>
      </c>
      <c r="C34" s="32" t="s">
        <v>178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DURITAJANIKA</v>
      </c>
      <c r="B35" s="13" t="s">
        <v>204</v>
      </c>
      <c r="C35" s="13" t="s">
        <v>128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HAYETTEELOÏSE</v>
      </c>
      <c r="B36" s="13" t="s">
        <v>251</v>
      </c>
      <c r="C36" s="13" t="s">
        <v>170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TCHATCHOUANG NANAPRUDENCE</v>
      </c>
      <c r="B37" s="32" t="s">
        <v>267</v>
      </c>
      <c r="C37" s="32" t="s">
        <v>121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MARTINPATRICIA</v>
      </c>
      <c r="B38" s="32" t="s">
        <v>257</v>
      </c>
      <c r="C38" s="32" t="s">
        <v>107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LEHAIREFRANCIS</v>
      </c>
      <c r="B39" s="13" t="s">
        <v>220</v>
      </c>
      <c r="C39" s="13" t="s">
        <v>253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FABRISHUGO</v>
      </c>
      <c r="B40" s="13" t="s">
        <v>222</v>
      </c>
      <c r="C40" s="13" t="s">
        <v>68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CHARLIERYANNICK</v>
      </c>
      <c r="B41" s="13" t="s">
        <v>207</v>
      </c>
      <c r="C41" s="13" t="s">
        <v>235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QUINTYNMATHIEU</v>
      </c>
      <c r="B42" s="13" t="s">
        <v>214</v>
      </c>
      <c r="C42" s="13" t="s">
        <v>115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FABRISJONATHAN</v>
      </c>
      <c r="B43" s="13" t="s">
        <v>222</v>
      </c>
      <c r="C43" s="13" t="s">
        <v>83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MERTENSANNE</v>
      </c>
      <c r="B44" s="32" t="s">
        <v>260</v>
      </c>
      <c r="C44" s="32" t="s">
        <v>119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COOSEMANSISABELLE C.</v>
      </c>
      <c r="B45" s="32" t="s">
        <v>211</v>
      </c>
      <c r="C45" s="32" t="s">
        <v>101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DUMONTDOMINIQUE D.</v>
      </c>
      <c r="B46" s="32" t="s">
        <v>241</v>
      </c>
      <c r="C46" s="32" t="s">
        <v>125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ANDRIESSENSBRIGITTE</v>
      </c>
      <c r="B47" s="32" t="s">
        <v>229</v>
      </c>
      <c r="C47" s="32" t="s">
        <v>117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DOYENFANNY</v>
      </c>
      <c r="B48" s="32" t="s">
        <v>240</v>
      </c>
      <c r="C48" s="32" t="s">
        <v>164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MEHOUDENSALAIN</v>
      </c>
      <c r="B49" s="13" t="s">
        <v>258</v>
      </c>
      <c r="C49" s="13" t="s">
        <v>259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MORO LAVADOAMBROSIO</v>
      </c>
      <c r="B50" s="13" t="s">
        <v>262</v>
      </c>
      <c r="C50" s="13" t="s">
        <v>263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311</v>
      </c>
      <c r="C1" s="21"/>
      <c r="N1" s="26" t="s">
        <v>289</v>
      </c>
      <c r="O1" s="21"/>
    </row>
    <row r="2" customFormat="false" ht="15" hidden="false" customHeight="false" outlineLevel="0" collapsed="false">
      <c r="B2" s="13" t="s">
        <v>194</v>
      </c>
      <c r="C2" s="13" t="n">
        <v>479</v>
      </c>
      <c r="H2" s="1" t="s">
        <v>195</v>
      </c>
      <c r="N2" s="0" t="s">
        <v>194</v>
      </c>
      <c r="O2" s="0" t="n">
        <v>51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312</v>
      </c>
      <c r="I3" s="31" t="n">
        <v>0.0272337962962963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313</v>
      </c>
      <c r="U3" s="31" t="n">
        <v>0.0135069444444444</v>
      </c>
      <c r="V3" s="29"/>
    </row>
    <row r="4" customFormat="false" ht="15" hidden="false" customHeight="false" outlineLevel="0" collapsed="false">
      <c r="A4" s="0" t="str">
        <f aca="false">UPPER(B4)&amp;UPPER(C4)</f>
        <v>RUBAYCHRISTOPHE</v>
      </c>
      <c r="B4" s="13" t="s">
        <v>208</v>
      </c>
      <c r="C4" s="13" t="s">
        <v>70</v>
      </c>
      <c r="D4" s="0" t="n">
        <v>138</v>
      </c>
      <c r="E4" s="28" t="n">
        <v>0.0393981481481481</v>
      </c>
      <c r="F4" s="0" t="n">
        <f aca="false">IF(D4&gt;0,ROUND(101-(D4*100/$C$2),2),"")</f>
        <v>72.19</v>
      </c>
      <c r="H4" s="0" t="str">
        <f aca="false">D4&amp;" "&amp;PROPER(C4)&amp;" "</f>
        <v>138 Christophe </v>
      </c>
      <c r="I4" s="31" t="n">
        <f aca="false">E4</f>
        <v>0.0393981481481481</v>
      </c>
      <c r="J4" s="29" t="s">
        <v>202</v>
      </c>
      <c r="K4" s="0" t="n">
        <f aca="false">F4</f>
        <v>72.19</v>
      </c>
      <c r="M4" s="0" t="str">
        <f aca="false">UPPER(N4)&amp;UPPER(O4)</f>
        <v>ALVAREZ BLANCOMANUEL</v>
      </c>
      <c r="N4" s="13" t="s">
        <v>228</v>
      </c>
      <c r="O4" s="13" t="s">
        <v>74</v>
      </c>
      <c r="P4" s="0" t="n">
        <v>4</v>
      </c>
      <c r="Q4" s="31" t="n">
        <v>0.0146875</v>
      </c>
      <c r="R4" s="0" t="n">
        <f aca="false">ROUND((101-(P4*100/$O$2))*0.8,2)</f>
        <v>74.53</v>
      </c>
      <c r="T4" s="0" t="str">
        <f aca="false">P4&amp;" "&amp;PROPER(O4)&amp;" "</f>
        <v>4 Manuel </v>
      </c>
      <c r="U4" s="31" t="n">
        <f aca="false">Q4</f>
        <v>0.0146875</v>
      </c>
      <c r="V4" s="29" t="s">
        <v>202</v>
      </c>
      <c r="W4" s="0" t="n">
        <f aca="false">R4</f>
        <v>74.53</v>
      </c>
    </row>
    <row r="5" customFormat="false" ht="15" hidden="false" customHeight="false" outlineLevel="0" collapsed="false">
      <c r="A5" s="0" t="str">
        <f aca="false">UPPER(B5)&amp;UPPER(C5)</f>
        <v>MINOTJÉRÔME</v>
      </c>
      <c r="B5" s="13" t="s">
        <v>261</v>
      </c>
      <c r="C5" s="13" t="s">
        <v>109</v>
      </c>
      <c r="D5" s="0" t="n">
        <v>198</v>
      </c>
      <c r="E5" s="28" t="n">
        <v>0.0419444444444444</v>
      </c>
      <c r="F5" s="0" t="n">
        <f aca="false">IF(D5&gt;0,ROUND(101-(D5*100/$C$2),2),"")</f>
        <v>59.66</v>
      </c>
      <c r="H5" s="0" t="str">
        <f aca="false">D5&amp;" "&amp;PROPER(C5)&amp;" "</f>
        <v>198 Jérôme </v>
      </c>
      <c r="I5" s="28" t="n">
        <f aca="false">E5</f>
        <v>0.0419444444444444</v>
      </c>
      <c r="J5" s="29" t="s">
        <v>202</v>
      </c>
      <c r="K5" s="0" t="n">
        <f aca="false">F5</f>
        <v>59.66</v>
      </c>
      <c r="M5" s="0" t="str">
        <f aca="false">UPPER(N5)&amp;UPPER(O5)</f>
        <v>PARADADAVID P.</v>
      </c>
      <c r="N5" s="13" t="s">
        <v>264</v>
      </c>
      <c r="O5" s="13" t="s">
        <v>82</v>
      </c>
      <c r="P5" s="0" t="n">
        <v>7</v>
      </c>
      <c r="Q5" s="31" t="n">
        <v>0.0153703703703704</v>
      </c>
      <c r="R5" s="0" t="n">
        <f aca="false">ROUND((101-(P5*100/$O$2))*0.8,2)</f>
        <v>69.82</v>
      </c>
      <c r="T5" s="0" t="str">
        <f aca="false">P5&amp;" "&amp;PROPER(O5)&amp;" "</f>
        <v>7 David P. </v>
      </c>
      <c r="U5" s="31" t="n">
        <f aca="false">Q5</f>
        <v>0.0153703703703704</v>
      </c>
      <c r="V5" s="29" t="s">
        <v>202</v>
      </c>
      <c r="W5" s="0" t="n">
        <f aca="false">R5</f>
        <v>69.82</v>
      </c>
    </row>
    <row r="6" customFormat="false" ht="15" hidden="false" customHeight="false" outlineLevel="0" collapsed="false">
      <c r="A6" s="0" t="str">
        <f aca="false">UPPER(B6)&amp;UPPER(C6)</f>
        <v>MATONHERMAN</v>
      </c>
      <c r="B6" s="13" t="s">
        <v>224</v>
      </c>
      <c r="C6" s="13" t="s">
        <v>113</v>
      </c>
      <c r="D6" s="0" t="n">
        <v>212</v>
      </c>
      <c r="E6" s="28" t="n">
        <v>0.0423958333333333</v>
      </c>
      <c r="F6" s="0" t="n">
        <f aca="false">IF(D6&gt;0,ROUND(101-(D6*100/$C$2),2),"")</f>
        <v>56.74</v>
      </c>
      <c r="H6" s="0" t="str">
        <f aca="false">D6&amp;" "&amp;PROPER(C6)&amp;" "</f>
        <v>212 Herman </v>
      </c>
      <c r="I6" s="28" t="n">
        <f aca="false">E6</f>
        <v>0.0423958333333333</v>
      </c>
      <c r="J6" s="29" t="s">
        <v>202</v>
      </c>
      <c r="K6" s="0" t="n">
        <f aca="false">F6</f>
        <v>56.74</v>
      </c>
      <c r="M6" s="0" t="str">
        <f aca="false">UPPER(N6)&amp;UPPER(O6)</f>
        <v>DE ROECKMONIQUE</v>
      </c>
      <c r="N6" s="32" t="s">
        <v>237</v>
      </c>
      <c r="O6" s="32" t="s">
        <v>105</v>
      </c>
      <c r="P6" s="0" t="n">
        <v>30</v>
      </c>
      <c r="Q6" s="31" t="n">
        <v>0.0194444444444444</v>
      </c>
      <c r="R6" s="0" t="n">
        <f aca="false">ROUND((101-(P6*100/$O$2))*0.8,2)</f>
        <v>33.74</v>
      </c>
      <c r="T6" s="0" t="str">
        <f aca="false">P6&amp;" "&amp;PROPER(O6)&amp;" "</f>
        <v>30 Monique </v>
      </c>
      <c r="U6" s="31" t="n">
        <f aca="false">Q6</f>
        <v>0.0194444444444444</v>
      </c>
      <c r="V6" s="29" t="s">
        <v>202</v>
      </c>
      <c r="W6" s="0" t="n">
        <f aca="false">R6</f>
        <v>33.74</v>
      </c>
    </row>
    <row r="7" customFormat="false" ht="15" hidden="false" customHeight="false" outlineLevel="0" collapsed="false">
      <c r="A7" s="0" t="str">
        <f aca="false">UPPER(B7)&amp;UPPER(C7)</f>
        <v>LEHAIREDAVID L.</v>
      </c>
      <c r="B7" s="13" t="s">
        <v>220</v>
      </c>
      <c r="C7" s="13" t="s">
        <v>99</v>
      </c>
      <c r="D7" s="0" t="n">
        <v>264</v>
      </c>
      <c r="E7" s="28" t="n">
        <v>0.0440740740740741</v>
      </c>
      <c r="F7" s="0" t="n">
        <f aca="false">IF(D7&gt;0,ROUND(101-(D7*100/$C$2),2),"")</f>
        <v>45.89</v>
      </c>
      <c r="H7" s="0" t="str">
        <f aca="false">D7&amp;" "&amp;PROPER(C7)&amp;" "</f>
        <v>264 David L. </v>
      </c>
      <c r="I7" s="28" t="n">
        <f aca="false">E7</f>
        <v>0.0440740740740741</v>
      </c>
      <c r="J7" s="29" t="s">
        <v>202</v>
      </c>
      <c r="K7" s="0" t="n">
        <f aca="false">F7</f>
        <v>45.89</v>
      </c>
      <c r="M7" s="0" t="str">
        <f aca="false">UPPER(N7)&amp;UPPER(O7)</f>
        <v>BRICHETMARTINE B.</v>
      </c>
      <c r="N7" s="32" t="s">
        <v>225</v>
      </c>
      <c r="O7" s="32" t="s">
        <v>141</v>
      </c>
      <c r="P7" s="0" t="n">
        <v>48</v>
      </c>
      <c r="Q7" s="31" t="n">
        <v>0.0251041666666667</v>
      </c>
      <c r="R7" s="0" t="n">
        <f aca="false">ROUND((101-(P7*100/$O$2))*0.8,2)</f>
        <v>5.51</v>
      </c>
      <c r="T7" s="0" t="str">
        <f aca="false">P7&amp;" "&amp;PROPER(O7)&amp;" "</f>
        <v>48 Martine B. </v>
      </c>
      <c r="U7" s="31" t="n">
        <f aca="false">Q7</f>
        <v>0.0251041666666667</v>
      </c>
      <c r="V7" s="29" t="s">
        <v>202</v>
      </c>
      <c r="W7" s="0" t="n">
        <f aca="false">R7</f>
        <v>5.51</v>
      </c>
    </row>
    <row r="8" customFormat="false" ht="15" hidden="false" customHeight="false" outlineLevel="0" collapsed="false">
      <c r="A8" s="0" t="str">
        <f aca="false">UPPER(B8)&amp;UPPER(C8)</f>
        <v>DERIDDERRODNEY</v>
      </c>
      <c r="B8" s="13" t="s">
        <v>217</v>
      </c>
      <c r="C8" s="13" t="s">
        <v>76</v>
      </c>
      <c r="D8" s="0" t="n">
        <v>314</v>
      </c>
      <c r="E8" s="28" t="n">
        <v>0.0462731481481482</v>
      </c>
      <c r="F8" s="0" t="n">
        <f aca="false">IF(D8&gt;0,ROUND(101-(D8*100/$C$2),2),"")</f>
        <v>35.45</v>
      </c>
      <c r="H8" s="0" t="s">
        <v>314</v>
      </c>
      <c r="I8" s="28"/>
      <c r="J8" s="29"/>
      <c r="K8" s="0" t="n">
        <f aca="false">F8</f>
        <v>35.45</v>
      </c>
      <c r="M8" s="0" t="str">
        <f aca="false">UPPER(N8)&amp;UPPER(O8)</f>
        <v>DURITASNJEZANA</v>
      </c>
      <c r="N8" s="32" t="s">
        <v>204</v>
      </c>
      <c r="O8" s="32" t="s">
        <v>139</v>
      </c>
      <c r="P8" s="0" t="n">
        <v>49</v>
      </c>
      <c r="Q8" s="31" t="n">
        <v>0.0258564814814815</v>
      </c>
      <c r="R8" s="0" t="n">
        <f aca="false">ROUND((101-(P8*100/$O$2))*0.8,2)</f>
        <v>3.94</v>
      </c>
      <c r="T8" s="0" t="str">
        <f aca="false">P8&amp;" "&amp;PROPER(O8)&amp;" "</f>
        <v>49 Snjezana </v>
      </c>
      <c r="U8" s="31" t="n">
        <f aca="false">Q8</f>
        <v>0.0258564814814815</v>
      </c>
      <c r="V8" s="29" t="s">
        <v>202</v>
      </c>
      <c r="W8" s="0" t="n">
        <f aca="false">R8</f>
        <v>3.94</v>
      </c>
    </row>
    <row r="9" customFormat="false" ht="15" hidden="false" customHeight="false" outlineLevel="0" collapsed="false">
      <c r="A9" s="0" t="str">
        <f aca="false">UPPER(B9)&amp;UPPER(C9)</f>
        <v>DE CONINCKBENOÎT</v>
      </c>
      <c r="B9" s="13" t="s">
        <v>201</v>
      </c>
      <c r="C9" s="13" t="s">
        <v>60</v>
      </c>
      <c r="E9" s="28"/>
      <c r="F9" s="0" t="str">
        <f aca="false">IF(D9&gt;0,ROUND(101-(D9*100/$C$2),2),"")</f>
        <v/>
      </c>
      <c r="I9" s="28"/>
      <c r="J9" s="29"/>
      <c r="K9" s="0" t="str">
        <f aca="false">F9</f>
        <v/>
      </c>
      <c r="Q9" s="31"/>
      <c r="T9" s="18" t="s">
        <v>315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DURITAZOLIKA</v>
      </c>
      <c r="B10" s="13" t="s">
        <v>204</v>
      </c>
      <c r="C10" s="13" t="s">
        <v>62</v>
      </c>
      <c r="E10" s="31"/>
      <c r="F10" s="0" t="str">
        <f aca="false">IF(D10&gt;0,ROUND(101-(D10*100/$C$2),2),"")</f>
        <v/>
      </c>
      <c r="I10" s="28"/>
      <c r="J10" s="29"/>
      <c r="K10" s="0" t="str">
        <f aca="false">F10</f>
        <v/>
      </c>
      <c r="Q10" s="31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FURNARIROBERTO</v>
      </c>
      <c r="B11" s="13" t="s">
        <v>247</v>
      </c>
      <c r="C11" s="13" t="s">
        <v>64</v>
      </c>
      <c r="E11" s="28"/>
      <c r="F11" s="0" t="str">
        <f aca="false">IF(D11&gt;0,ROUND(101-(D11*100/$C$2),2),"")</f>
        <v/>
      </c>
      <c r="I11" s="28"/>
      <c r="J11" s="29"/>
      <c r="K11" s="0" t="str">
        <f aca="false">F11</f>
        <v/>
      </c>
      <c r="Q11" s="31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DEMOULINOLIVIER</v>
      </c>
      <c r="B12" s="13" t="s">
        <v>206</v>
      </c>
      <c r="C12" s="13" t="s">
        <v>66</v>
      </c>
      <c r="E12" s="28"/>
      <c r="F12" s="0" t="str">
        <f aca="false">IF(D12&gt;0,ROUND(101-(D12*100/$C$2),2),"")</f>
        <v/>
      </c>
      <c r="I12" s="28"/>
      <c r="J12" s="29"/>
      <c r="K12" s="0" t="str">
        <f aca="false">F12</f>
        <v/>
      </c>
      <c r="Q12" s="31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GLIBERTLAETITIA</v>
      </c>
      <c r="B13" s="32" t="s">
        <v>250</v>
      </c>
      <c r="C13" s="32" t="s">
        <v>85</v>
      </c>
      <c r="E13" s="28"/>
      <c r="F13" s="0" t="str">
        <f aca="false">IF(D13&gt;0,ROUND(101-(D13*100/$C$2),2),"")</f>
        <v/>
      </c>
      <c r="I13" s="28"/>
      <c r="J13" s="29"/>
      <c r="K13" s="0" t="str">
        <f aca="false">F13</f>
        <v/>
      </c>
      <c r="Q13" s="31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LAGAERTRITA</v>
      </c>
      <c r="B14" s="32" t="s">
        <v>209</v>
      </c>
      <c r="C14" s="32" t="s">
        <v>91</v>
      </c>
      <c r="E14" s="28"/>
      <c r="F14" s="0" t="str">
        <f aca="false">IF(D14&gt;0,ROUND(101-(D14*100/$C$2),2),"")</f>
        <v/>
      </c>
      <c r="I14" s="28"/>
      <c r="J14" s="29"/>
      <c r="K14" s="0" t="str">
        <f aca="false">F14</f>
        <v/>
      </c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GAGNONMARIE-JOSÉE</v>
      </c>
      <c r="B15" s="32" t="s">
        <v>248</v>
      </c>
      <c r="C15" s="32" t="s">
        <v>97</v>
      </c>
      <c r="E15" s="28"/>
      <c r="F15" s="0" t="str">
        <f aca="false">IF(D15&gt;0,ROUND(101-(D15*100/$C$2),2),"")</f>
        <v/>
      </c>
      <c r="I15" s="28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MAJAQUENTIN</v>
      </c>
      <c r="B16" s="13" t="s">
        <v>255</v>
      </c>
      <c r="C16" s="13" t="s">
        <v>95</v>
      </c>
      <c r="E16" s="28"/>
      <c r="F16" s="0" t="str">
        <f aca="false">IF(D16&gt;0,ROUND(101-(D16*100/$C$2),2),"")</f>
        <v/>
      </c>
      <c r="H16" s="18"/>
      <c r="I16" s="28"/>
      <c r="J16" s="29"/>
      <c r="K16" s="0" t="str">
        <f aca="false">F14</f>
        <v/>
      </c>
    </row>
    <row r="17" customFormat="false" ht="15" hidden="false" customHeight="false" outlineLevel="0" collapsed="false">
      <c r="A17" s="0" t="str">
        <f aca="false">UPPER(B17)&amp;UPPER(C17)</f>
        <v>CHARLIERBAUDOUIN</v>
      </c>
      <c r="B17" s="13" t="s">
        <v>207</v>
      </c>
      <c r="C17" s="13" t="s">
        <v>89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GASKINRUDI</v>
      </c>
      <c r="B18" s="13" t="s">
        <v>213</v>
      </c>
      <c r="C18" s="13" t="s">
        <v>103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ALVAREZ BLANCOMANUEL</v>
      </c>
      <c r="B19" s="13" t="s">
        <v>228</v>
      </c>
      <c r="C19" s="13" t="s">
        <v>74</v>
      </c>
      <c r="E19" s="28"/>
      <c r="F19" s="0" t="str">
        <f aca="false">IF(D19&gt;0,ROUND(101-(D19*100/$C$2),2),"")</f>
        <v/>
      </c>
      <c r="H19" s="18"/>
      <c r="I19" s="28"/>
      <c r="J19" s="29"/>
    </row>
    <row r="20" customFormat="false" ht="15" hidden="false" customHeight="false" outlineLevel="0" collapsed="false">
      <c r="A20" s="0" t="str">
        <f aca="false">UPPER(B20)&amp;UPPER(C20)</f>
        <v>HOCQUETBENJAMIN</v>
      </c>
      <c r="B20" s="13" t="s">
        <v>216</v>
      </c>
      <c r="C20" s="13" t="s">
        <v>93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PLETINCKXSYLVIE P.</v>
      </c>
      <c r="B21" s="32" t="s">
        <v>203</v>
      </c>
      <c r="C21" s="32" t="s">
        <v>72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VERMEEREDIDIER</v>
      </c>
      <c r="B22" s="13" t="s">
        <v>272</v>
      </c>
      <c r="C22" s="13" t="s">
        <v>58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WASTERZAKFREDERIK</v>
      </c>
      <c r="B23" s="13" t="s">
        <v>218</v>
      </c>
      <c r="C23" s="13" t="s">
        <v>111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DE ROECKMONIQUE</v>
      </c>
      <c r="B24" s="32" t="s">
        <v>237</v>
      </c>
      <c r="C24" s="32" t="s">
        <v>105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EECKHOUTMARC E.</v>
      </c>
      <c r="B25" s="13" t="s">
        <v>223</v>
      </c>
      <c r="C25" s="13" t="s">
        <v>78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FONTAINEAMÉLIE</v>
      </c>
      <c r="B26" s="32" t="s">
        <v>246</v>
      </c>
      <c r="C26" s="32" t="s">
        <v>80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PARADADAVID P.</v>
      </c>
      <c r="B27" s="13" t="s">
        <v>264</v>
      </c>
      <c r="C27" s="13" t="s">
        <v>82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QUIEVREUXEDDY</v>
      </c>
      <c r="B28" s="13" t="s">
        <v>265</v>
      </c>
      <c r="C28" s="13" t="s">
        <v>132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SIRAUXLAURENT</v>
      </c>
      <c r="B29" s="13" t="s">
        <v>266</v>
      </c>
      <c r="C29" s="13" t="s">
        <v>151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MAROTTAROCCO</v>
      </c>
      <c r="B30" s="13" t="s">
        <v>256</v>
      </c>
      <c r="C30" s="13" t="s">
        <v>168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LANGHENDRIESDOMINIQUE L.</v>
      </c>
      <c r="B31" s="32" t="s">
        <v>252</v>
      </c>
      <c r="C31" s="32" t="s">
        <v>130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MAHYSYLVIE M.</v>
      </c>
      <c r="B33" s="32" t="s">
        <v>254</v>
      </c>
      <c r="C33" s="32" t="s">
        <v>127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TRAENMARTINE T.</v>
      </c>
      <c r="B34" s="32" t="s">
        <v>268</v>
      </c>
      <c r="C34" s="32" t="s">
        <v>178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DURITAJANIKA</v>
      </c>
      <c r="B35" s="13" t="s">
        <v>204</v>
      </c>
      <c r="C35" s="13" t="s">
        <v>128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HAYETTEELOÏSE</v>
      </c>
      <c r="B36" s="13" t="s">
        <v>251</v>
      </c>
      <c r="C36" s="13" t="s">
        <v>170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TCHATCHOUANG NANAPRUDENCE</v>
      </c>
      <c r="B37" s="32" t="s">
        <v>267</v>
      </c>
      <c r="C37" s="32" t="s">
        <v>121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MARTINPATRICIA</v>
      </c>
      <c r="B38" s="32" t="s">
        <v>257</v>
      </c>
      <c r="C38" s="32" t="s">
        <v>107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LEHAIREFRANCIS</v>
      </c>
      <c r="B39" s="13" t="s">
        <v>220</v>
      </c>
      <c r="C39" s="13" t="s">
        <v>253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FABRISHUGO</v>
      </c>
      <c r="B40" s="13" t="s">
        <v>222</v>
      </c>
      <c r="C40" s="13" t="s">
        <v>68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CHARLIERYANNICK</v>
      </c>
      <c r="B41" s="13" t="s">
        <v>207</v>
      </c>
      <c r="C41" s="13" t="s">
        <v>235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QUINTYNMATHIEU</v>
      </c>
      <c r="B42" s="13" t="s">
        <v>214</v>
      </c>
      <c r="C42" s="13" t="s">
        <v>115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FABRISJONATHAN</v>
      </c>
      <c r="B43" s="13" t="s">
        <v>222</v>
      </c>
      <c r="C43" s="13" t="s">
        <v>83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MERTENSANNE</v>
      </c>
      <c r="B44" s="32" t="s">
        <v>260</v>
      </c>
      <c r="C44" s="32" t="s">
        <v>119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COOSEMANSISABELLE C.</v>
      </c>
      <c r="B45" s="32" t="s">
        <v>211</v>
      </c>
      <c r="C45" s="32" t="s">
        <v>101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DUMONTDOMINIQUE D.</v>
      </c>
      <c r="B46" s="32" t="s">
        <v>241</v>
      </c>
      <c r="C46" s="32" t="s">
        <v>125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ANDRIESSENSBRIGITTE</v>
      </c>
      <c r="B47" s="32" t="s">
        <v>229</v>
      </c>
      <c r="C47" s="32" t="s">
        <v>117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DOYENFANNY</v>
      </c>
      <c r="B48" s="32" t="s">
        <v>240</v>
      </c>
      <c r="C48" s="32" t="s">
        <v>164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MEHOUDENSALAIN</v>
      </c>
      <c r="B49" s="13" t="s">
        <v>258</v>
      </c>
      <c r="C49" s="13" t="s">
        <v>259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MORO LAVADOAMBROSIO</v>
      </c>
      <c r="B50" s="13" t="s">
        <v>262</v>
      </c>
      <c r="C50" s="13" t="s">
        <v>263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VANCUTSEMBERTRAND</v>
      </c>
      <c r="B51" s="13" t="s">
        <v>205</v>
      </c>
      <c r="C51" s="13" t="s">
        <v>87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FIACCAPRILECARMELA</v>
      </c>
      <c r="B52" s="32" t="s">
        <v>244</v>
      </c>
      <c r="C52" s="32" t="s">
        <v>245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CHALLEEMMANUELLE</v>
      </c>
      <c r="B53" s="32" t="s">
        <v>234</v>
      </c>
      <c r="C53" s="32" t="s">
        <v>143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BEQUETGINETTE</v>
      </c>
      <c r="B54" s="32" t="s">
        <v>230</v>
      </c>
      <c r="C54" s="32" t="s">
        <v>231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false" outlineLevel="1" max="8" min="8" style="0" width="32.43"/>
    <col collapsed="false" customWidth="true" hidden="false" outlineLevel="1" max="9" min="9" style="0" width="8.14"/>
    <col collapsed="false" customWidth="true" hidden="false" outlineLevel="1" max="10" min="10" style="0" width="3.71"/>
    <col collapsed="false" customWidth="true" hidden="fals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false" outlineLevel="1" max="20" min="20" style="0" width="17.28"/>
    <col collapsed="false" customWidth="true" hidden="false" outlineLevel="1" max="21" min="21" style="0" width="8.14"/>
    <col collapsed="false" customWidth="true" hidden="false" outlineLevel="1" max="22" min="22" style="0" width="3.71"/>
    <col collapsed="false" customWidth="true" hidden="fals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311</v>
      </c>
      <c r="C1" s="21"/>
      <c r="N1" s="26" t="s">
        <v>289</v>
      </c>
      <c r="O1" s="21"/>
    </row>
    <row r="2" customFormat="false" ht="15" hidden="false" customHeight="false" outlineLevel="0" collapsed="false">
      <c r="B2" s="13" t="s">
        <v>194</v>
      </c>
      <c r="C2" s="13" t="n">
        <v>660</v>
      </c>
      <c r="H2" s="1" t="s">
        <v>195</v>
      </c>
      <c r="N2" s="0" t="s">
        <v>194</v>
      </c>
      <c r="O2" s="0" t="n">
        <v>113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316</v>
      </c>
      <c r="I3" s="31" t="n">
        <v>0.0337152777777778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317</v>
      </c>
      <c r="U3" s="31" t="n">
        <v>0.0160069444444444</v>
      </c>
      <c r="V3" s="29"/>
    </row>
    <row r="4" customFormat="false" ht="15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35</v>
      </c>
      <c r="E4" s="28" t="n">
        <v>0.0404861111111111</v>
      </c>
      <c r="F4" s="0" t="n">
        <f aca="false">IF(D4&gt;0,ROUND(101-(D4*100/$C$2),2),"")</f>
        <v>95.7</v>
      </c>
      <c r="H4" s="0" t="str">
        <f aca="false">D4&amp;" "&amp;PROPER(C4)&amp;" "</f>
        <v>35 Benoît </v>
      </c>
      <c r="I4" s="31" t="n">
        <f aca="false">E4</f>
        <v>0.0404861111111111</v>
      </c>
      <c r="J4" s="29" t="s">
        <v>202</v>
      </c>
      <c r="K4" s="0" t="n">
        <f aca="false">F4</f>
        <v>95.7</v>
      </c>
      <c r="M4" s="0" t="str">
        <f aca="false">UPPER(N4)&amp;UPPER(O4)</f>
        <v>RUBAYCHRISTOPHE</v>
      </c>
      <c r="N4" s="13" t="s">
        <v>208</v>
      </c>
      <c r="O4" s="13" t="s">
        <v>70</v>
      </c>
      <c r="P4" s="0" t="n">
        <v>14</v>
      </c>
      <c r="Q4" s="31" t="n">
        <v>0.0215740740740741</v>
      </c>
      <c r="R4" s="0" t="n">
        <f aca="false">ROUND((101-(P4*100/$O$2))*0.8,2)</f>
        <v>70.89</v>
      </c>
      <c r="T4" s="0" t="str">
        <f aca="false">P4&amp;" "&amp;PROPER(O4)&amp;" "</f>
        <v>14 Christophe </v>
      </c>
      <c r="U4" s="31" t="n">
        <f aca="false">Q4</f>
        <v>0.0215740740740741</v>
      </c>
      <c r="V4" s="29" t="s">
        <v>202</v>
      </c>
      <c r="W4" s="0" t="n">
        <f aca="false">R4</f>
        <v>70.89</v>
      </c>
    </row>
    <row r="5" customFormat="false" ht="15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46</v>
      </c>
      <c r="E5" s="31" t="n">
        <v>0.0415625</v>
      </c>
      <c r="F5" s="0" t="n">
        <f aca="false">IF(D5&gt;0,ROUND(101-(D5*100/$C$2),2),"")</f>
        <v>94.03</v>
      </c>
      <c r="H5" s="0" t="str">
        <f aca="false">D5&amp;" "&amp;PROPER(C5)&amp;" "</f>
        <v>46 Zolika </v>
      </c>
      <c r="I5" s="31" t="n">
        <f aca="false">E5</f>
        <v>0.0415625</v>
      </c>
      <c r="J5" s="29" t="s">
        <v>202</v>
      </c>
      <c r="K5" s="0" t="n">
        <f aca="false">F5</f>
        <v>94.03</v>
      </c>
      <c r="M5" s="0" t="str">
        <f aca="false">UPPER(N5)&amp;UPPER(O5)</f>
        <v>FONTAINEAMÉLIE</v>
      </c>
      <c r="N5" s="32" t="s">
        <v>246</v>
      </c>
      <c r="O5" s="32" t="s">
        <v>80</v>
      </c>
      <c r="P5" s="0" t="n">
        <v>19</v>
      </c>
      <c r="Q5" s="31" t="n">
        <v>0.0236458333333333</v>
      </c>
      <c r="R5" s="0" t="n">
        <f aca="false">ROUND((101-(P5*100/$O$2))*0.8,2)</f>
        <v>67.35</v>
      </c>
      <c r="T5" s="0" t="str">
        <f aca="false">P5&amp;" "&amp;PROPER(O5)&amp;" "</f>
        <v>19 Amélie </v>
      </c>
      <c r="U5" s="31" t="n">
        <f aca="false">Q5</f>
        <v>0.0236458333333333</v>
      </c>
      <c r="V5" s="29" t="s">
        <v>202</v>
      </c>
      <c r="W5" s="0" t="n">
        <f aca="false">R5</f>
        <v>67.35</v>
      </c>
    </row>
    <row r="6" customFormat="false" ht="15" hidden="false" customHeight="false" outlineLevel="0" collapsed="false">
      <c r="A6" s="0" t="str">
        <f aca="false">UPPER(B6)&amp;UPPER(C6)</f>
        <v>FURNARIROBERTO</v>
      </c>
      <c r="B6" s="13" t="s">
        <v>247</v>
      </c>
      <c r="C6" s="13" t="s">
        <v>64</v>
      </c>
      <c r="D6" s="0" t="n">
        <v>63</v>
      </c>
      <c r="E6" s="28" t="n">
        <v>0.0428819444444444</v>
      </c>
      <c r="F6" s="0" t="n">
        <f aca="false">IF(D6&gt;0,ROUND(101-(D6*100/$C$2),2),"")</f>
        <v>91.45</v>
      </c>
      <c r="H6" s="0" t="str">
        <f aca="false">D6&amp;" "&amp;PROPER(C6)&amp;" "</f>
        <v>63 Roberto </v>
      </c>
      <c r="I6" s="31" t="n">
        <f aca="false">E6</f>
        <v>0.0428819444444444</v>
      </c>
      <c r="J6" s="29" t="s">
        <v>202</v>
      </c>
      <c r="K6" s="0" t="n">
        <f aca="false">F6</f>
        <v>91.45</v>
      </c>
      <c r="M6" s="0" t="str">
        <f aca="false">UPPER(N6)&amp;UPPER(O6)</f>
        <v>DE ROECKMONIQUE</v>
      </c>
      <c r="N6" s="32" t="s">
        <v>237</v>
      </c>
      <c r="O6" s="32" t="s">
        <v>105</v>
      </c>
      <c r="P6" s="0" t="n">
        <v>37</v>
      </c>
      <c r="Q6" s="31" t="n">
        <v>0.0267476851851852</v>
      </c>
      <c r="R6" s="0" t="n">
        <f aca="false">ROUND((101-(P6*100/$O$2))*0.8,2)</f>
        <v>54.61</v>
      </c>
      <c r="T6" s="0" t="str">
        <f aca="false">P6&amp;" "&amp;PROPER(O6)&amp;" "</f>
        <v>37 Monique </v>
      </c>
      <c r="U6" s="31" t="n">
        <f aca="false">Q6</f>
        <v>0.0267476851851852</v>
      </c>
      <c r="V6" s="29" t="s">
        <v>202</v>
      </c>
      <c r="W6" s="0" t="n">
        <f aca="false">R6</f>
        <v>54.61</v>
      </c>
    </row>
    <row r="7" customFormat="false" ht="15" hidden="false" customHeight="false" outlineLevel="0" collapsed="false">
      <c r="A7" s="0" t="str">
        <f aca="false">UPPER(B7)&amp;UPPER(C7)</f>
        <v>DEMOULINOLIVIER</v>
      </c>
      <c r="B7" s="13" t="s">
        <v>206</v>
      </c>
      <c r="C7" s="13" t="s">
        <v>66</v>
      </c>
      <c r="D7" s="0" t="n">
        <v>139</v>
      </c>
      <c r="E7" s="28" t="n">
        <v>0.0467592592592593</v>
      </c>
      <c r="F7" s="0" t="n">
        <f aca="false">IF(D7&gt;0,ROUND(101-(D7*100/$C$2),2),"")</f>
        <v>79.94</v>
      </c>
      <c r="H7" s="0" t="str">
        <f aca="false">D7&amp;" "&amp;PROPER(C7)&amp;" "</f>
        <v>139 Olivier </v>
      </c>
      <c r="I7" s="28" t="n">
        <f aca="false">E7</f>
        <v>0.0467592592592593</v>
      </c>
      <c r="J7" s="29" t="s">
        <v>202</v>
      </c>
      <c r="K7" s="0" t="n">
        <f aca="false">F7</f>
        <v>79.94</v>
      </c>
      <c r="M7" s="0" t="str">
        <f aca="false">UPPER(N7)&amp;UPPER(O7)</f>
        <v>MAHYSYLVIE M.</v>
      </c>
      <c r="N7" s="32" t="s">
        <v>254</v>
      </c>
      <c r="O7" s="32" t="s">
        <v>127</v>
      </c>
      <c r="P7" s="0" t="n">
        <v>68</v>
      </c>
      <c r="Q7" s="31" t="n">
        <v>0.0313078703703704</v>
      </c>
      <c r="R7" s="0" t="n">
        <f aca="false">ROUND((101-(P7*100/$O$2))*0.8,2)</f>
        <v>32.66</v>
      </c>
      <c r="T7" s="0" t="str">
        <f aca="false">P7&amp;" "&amp;PROPER(O7)&amp;" "</f>
        <v>68 Sylvie M. </v>
      </c>
      <c r="U7" s="31" t="n">
        <f aca="false">Q7</f>
        <v>0.0313078703703704</v>
      </c>
      <c r="V7" s="29" t="s">
        <v>202</v>
      </c>
      <c r="W7" s="0" t="n">
        <f aca="false">R7</f>
        <v>32.66</v>
      </c>
    </row>
    <row r="8" customFormat="false" ht="15" hidden="false" customHeight="false" outlineLevel="0" collapsed="false">
      <c r="A8" s="0" t="str">
        <f aca="false">UPPER(B8)&amp;UPPER(C8)</f>
        <v>DERIDDERRODNEY</v>
      </c>
      <c r="B8" s="13" t="s">
        <v>217</v>
      </c>
      <c r="C8" s="13" t="s">
        <v>76</v>
      </c>
      <c r="D8" s="0" t="n">
        <v>259</v>
      </c>
      <c r="E8" s="28" t="n">
        <v>0.0520023148148148</v>
      </c>
      <c r="F8" s="0" t="n">
        <f aca="false">IF(D8&gt;0,ROUND(101-(D8*100/$C$2),2),"")</f>
        <v>61.76</v>
      </c>
      <c r="H8" s="0" t="str">
        <f aca="false">D8&amp;" "&amp;PROPER(C8)&amp;" "</f>
        <v>259 Rodney </v>
      </c>
      <c r="I8" s="28" t="n">
        <f aca="false">E8</f>
        <v>0.0520023148148148</v>
      </c>
      <c r="J8" s="29" t="s">
        <v>202</v>
      </c>
      <c r="K8" s="0" t="n">
        <f aca="false">F8</f>
        <v>61.76</v>
      </c>
      <c r="M8" s="0" t="str">
        <f aca="false">UPPER(N8)&amp;UPPER(O8)</f>
        <v>DURITASNJEZANA</v>
      </c>
      <c r="N8" s="32" t="s">
        <v>204</v>
      </c>
      <c r="O8" s="32" t="s">
        <v>139</v>
      </c>
      <c r="P8" s="0" t="n">
        <v>91</v>
      </c>
      <c r="Q8" s="31" t="n">
        <v>0.034525462962963</v>
      </c>
      <c r="R8" s="0" t="n">
        <f aca="false">ROUND((101-(P8*100/$O$2))*0.8,2)</f>
        <v>16.38</v>
      </c>
      <c r="T8" s="0" t="str">
        <f aca="false">P8&amp;" "&amp;PROPER(O8)&amp;" "</f>
        <v>91 Snjezana </v>
      </c>
      <c r="U8" s="31" t="n">
        <f aca="false">Q8</f>
        <v>0.034525462962963</v>
      </c>
      <c r="V8" s="29" t="s">
        <v>202</v>
      </c>
      <c r="W8" s="0" t="n">
        <f aca="false">R8</f>
        <v>16.38</v>
      </c>
    </row>
    <row r="9" customFormat="false" ht="15" hidden="false" customHeight="false" outlineLevel="0" collapsed="false">
      <c r="A9" s="0" t="str">
        <f aca="false">UPPER(B9)&amp;UPPER(C9)</f>
        <v>GLIBERTLAETITIA</v>
      </c>
      <c r="B9" s="32" t="s">
        <v>250</v>
      </c>
      <c r="C9" s="32" t="s">
        <v>85</v>
      </c>
      <c r="D9" s="0" t="n">
        <v>319</v>
      </c>
      <c r="E9" s="28" t="n">
        <v>0.0540972222222222</v>
      </c>
      <c r="F9" s="0" t="n">
        <f aca="false">IF(D9&gt;0,ROUND(101-(D9*100/$C$2),2),"")</f>
        <v>52.67</v>
      </c>
      <c r="H9" s="0" t="str">
        <f aca="false">D9&amp;" "&amp;PROPER(C9)&amp;" "</f>
        <v>319 Laetitia </v>
      </c>
      <c r="I9" s="28" t="n">
        <f aca="false">E9</f>
        <v>0.0540972222222222</v>
      </c>
      <c r="J9" s="29" t="s">
        <v>202</v>
      </c>
      <c r="K9" s="0" t="n">
        <f aca="false">F9</f>
        <v>52.67</v>
      </c>
      <c r="Q9" s="31"/>
      <c r="T9" s="18" t="s">
        <v>294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LEHAIREDAVID L.</v>
      </c>
      <c r="B10" s="13" t="s">
        <v>220</v>
      </c>
      <c r="C10" s="13" t="s">
        <v>99</v>
      </c>
      <c r="D10" s="0" t="n">
        <v>375</v>
      </c>
      <c r="E10" s="28" t="n">
        <v>0.0563888888888889</v>
      </c>
      <c r="F10" s="0" t="n">
        <f aca="false">IF(D10&gt;0,ROUND(101-(D10*100/$C$2),2),"")</f>
        <v>44.18</v>
      </c>
      <c r="H10" s="0" t="str">
        <f aca="false">D10&amp;" "&amp;PROPER(C10)&amp;" "</f>
        <v>375 David L. </v>
      </c>
      <c r="I10" s="28" t="n">
        <f aca="false">E10</f>
        <v>0.0563888888888889</v>
      </c>
      <c r="J10" s="29" t="s">
        <v>202</v>
      </c>
      <c r="K10" s="0" t="n">
        <f aca="false">F10</f>
        <v>44.18</v>
      </c>
      <c r="Q10" s="31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LAGAERTRITA</v>
      </c>
      <c r="B11" s="32" t="s">
        <v>209</v>
      </c>
      <c r="C11" s="32" t="s">
        <v>91</v>
      </c>
      <c r="D11" s="0" t="n">
        <v>436</v>
      </c>
      <c r="E11" s="28" t="n">
        <v>0.0591203703703704</v>
      </c>
      <c r="F11" s="0" t="n">
        <f aca="false">IF(D11&gt;0,ROUND(101-(D11*100/$C$2),2),"")</f>
        <v>34.94</v>
      </c>
      <c r="H11" s="0" t="str">
        <f aca="false">D11&amp;" "&amp;PROPER(C11)&amp;" "</f>
        <v>436 Rita </v>
      </c>
      <c r="I11" s="28" t="n">
        <f aca="false">E11</f>
        <v>0.0591203703703704</v>
      </c>
      <c r="J11" s="29" t="s">
        <v>202</v>
      </c>
      <c r="K11" s="0" t="n">
        <f aca="false">F11</f>
        <v>34.94</v>
      </c>
      <c r="Q11" s="31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GAGNONMARIE-JOSÉE</v>
      </c>
      <c r="B12" s="32" t="s">
        <v>248</v>
      </c>
      <c r="C12" s="32" t="s">
        <v>97</v>
      </c>
      <c r="D12" s="0" t="n">
        <v>442</v>
      </c>
      <c r="E12" s="28" t="n">
        <v>0.0593287037037037</v>
      </c>
      <c r="F12" s="0" t="n">
        <f aca="false">IF(D12&gt;0,ROUND(101-(D12*100/$C$2),2),"")</f>
        <v>34.03</v>
      </c>
      <c r="H12" s="0" t="str">
        <f aca="false">D12&amp;" "&amp;PROPER(C12)&amp;" "</f>
        <v>442 Marie-Josée </v>
      </c>
      <c r="I12" s="28" t="n">
        <f aca="false">E12</f>
        <v>0.0593287037037037</v>
      </c>
      <c r="J12" s="29" t="s">
        <v>202</v>
      </c>
      <c r="K12" s="0" t="n">
        <f aca="false">F12</f>
        <v>34.03</v>
      </c>
      <c r="Q12" s="31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MAJAQUENTIN</v>
      </c>
      <c r="B13" s="13" t="s">
        <v>255</v>
      </c>
      <c r="C13" s="13" t="s">
        <v>95</v>
      </c>
      <c r="D13" s="0" t="n">
        <v>469</v>
      </c>
      <c r="E13" s="28" t="n">
        <v>0.0606481481481481</v>
      </c>
      <c r="F13" s="0" t="n">
        <f aca="false">IF(D13&gt;0,ROUND(101-(D13*100/$C$2),2),"")</f>
        <v>29.94</v>
      </c>
      <c r="H13" s="0" t="str">
        <f aca="false">D13&amp;" "&amp;PROPER(C13)&amp;" "</f>
        <v>469 Quentin </v>
      </c>
      <c r="I13" s="28" t="n">
        <f aca="false">E13</f>
        <v>0.0606481481481481</v>
      </c>
      <c r="J13" s="29" t="s">
        <v>202</v>
      </c>
      <c r="K13" s="0" t="n">
        <f aca="false">F13</f>
        <v>29.94</v>
      </c>
      <c r="Q13" s="31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CHARLIERBAUDOUIN</v>
      </c>
      <c r="B14" s="13" t="s">
        <v>207</v>
      </c>
      <c r="C14" s="13" t="s">
        <v>89</v>
      </c>
      <c r="D14" s="0" t="n">
        <v>502</v>
      </c>
      <c r="E14" s="28" t="n">
        <v>0.0622337962962963</v>
      </c>
      <c r="F14" s="0" t="n">
        <f aca="false">IF(D14&gt;0,ROUND(101-(D14*100/$C$2),2),"")</f>
        <v>24.94</v>
      </c>
      <c r="H14" s="0" t="str">
        <f aca="false">D14&amp;" "&amp;PROPER(C14)&amp;" "</f>
        <v>502 Baudouin </v>
      </c>
      <c r="I14" s="28" t="n">
        <f aca="false">E14</f>
        <v>0.0622337962962963</v>
      </c>
      <c r="J14" s="29" t="s">
        <v>202</v>
      </c>
      <c r="K14" s="0" t="n">
        <f aca="false">F14</f>
        <v>24.94</v>
      </c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GASKINRUDI</v>
      </c>
      <c r="B15" s="13" t="s">
        <v>213</v>
      </c>
      <c r="C15" s="13" t="s">
        <v>103</v>
      </c>
      <c r="D15" s="0" t="n">
        <v>535</v>
      </c>
      <c r="E15" s="28" t="n">
        <v>0.0640393518518518</v>
      </c>
      <c r="F15" s="0" t="n">
        <f aca="false">IF(D15&gt;0,ROUND(101-(D15*100/$C$2),2),"")</f>
        <v>19.94</v>
      </c>
      <c r="H15" s="0" t="str">
        <f aca="false">D15&amp;" "&amp;PROPER(C15)&amp;" "</f>
        <v>535 Rudi </v>
      </c>
      <c r="I15" s="28" t="n">
        <f aca="false">E15</f>
        <v>0.0640393518518518</v>
      </c>
      <c r="J15" s="29" t="s">
        <v>202</v>
      </c>
      <c r="K15" s="0" t="n">
        <f aca="false">F15</f>
        <v>19.94</v>
      </c>
    </row>
    <row r="16" customFormat="false" ht="15" hidden="false" customHeight="false" outlineLevel="0" collapsed="false">
      <c r="A16" s="0" t="str">
        <f aca="false">UPPER(B16)&amp;UPPER(C16)</f>
        <v>ALVAREZ BLANCOMANUEL</v>
      </c>
      <c r="B16" s="13" t="s">
        <v>228</v>
      </c>
      <c r="C16" s="13" t="s">
        <v>74</v>
      </c>
      <c r="E16" s="28"/>
      <c r="F16" s="0" t="str">
        <f aca="false">IF(D16&gt;0,ROUND(101-(D16*100/$C$2),2),"")</f>
        <v/>
      </c>
      <c r="H16" s="18" t="s">
        <v>318</v>
      </c>
      <c r="I16" s="28"/>
      <c r="J16" s="29"/>
      <c r="K16" s="0" t="n">
        <f aca="false">F14</f>
        <v>24.94</v>
      </c>
    </row>
    <row r="17" customFormat="false" ht="15" hidden="false" customHeight="false" outlineLevel="0" collapsed="false">
      <c r="A17" s="0" t="str">
        <f aca="false">UPPER(B17)&amp;UPPER(C17)</f>
        <v>HOCQUETBENJAMIN</v>
      </c>
      <c r="B17" s="13" t="s">
        <v>216</v>
      </c>
      <c r="C17" s="13" t="s">
        <v>93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PLETINCKXSYLVIE P.</v>
      </c>
      <c r="B18" s="32" t="s">
        <v>203</v>
      </c>
      <c r="C18" s="32" t="s">
        <v>72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RUBAYCHRISTOPHE</v>
      </c>
      <c r="B19" s="13" t="s">
        <v>208</v>
      </c>
      <c r="C19" s="13" t="s">
        <v>70</v>
      </c>
      <c r="E19" s="28"/>
      <c r="F19" s="0" t="str">
        <f aca="false">IF(D19&gt;0,ROUND(101-(D19*100/$C$2),2),"")</f>
        <v/>
      </c>
      <c r="H19" s="18"/>
      <c r="I19" s="28"/>
      <c r="J19" s="29"/>
    </row>
    <row r="20" customFormat="false" ht="15" hidden="false" customHeight="false" outlineLevel="0" collapsed="false">
      <c r="A20" s="0" t="str">
        <f aca="false">UPPER(B20)&amp;UPPER(C20)</f>
        <v>VERMEEREDIDIER</v>
      </c>
      <c r="B20" s="13" t="s">
        <v>272</v>
      </c>
      <c r="C20" s="13" t="s">
        <v>58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WASTERZAKFREDERIK</v>
      </c>
      <c r="B21" s="13" t="s">
        <v>218</v>
      </c>
      <c r="C21" s="13" t="s">
        <v>111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DE ROECKMONIQUE</v>
      </c>
      <c r="B22" s="32" t="s">
        <v>237</v>
      </c>
      <c r="C22" s="32" t="s">
        <v>105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EECKHOUTMARC E.</v>
      </c>
      <c r="B23" s="13" t="s">
        <v>223</v>
      </c>
      <c r="C23" s="13" t="s">
        <v>78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FONTAINEAMÉLIE</v>
      </c>
      <c r="B24" s="32" t="s">
        <v>246</v>
      </c>
      <c r="C24" s="32" t="s">
        <v>80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PARADADAVID P.</v>
      </c>
      <c r="B25" s="13" t="s">
        <v>264</v>
      </c>
      <c r="C25" s="13" t="s">
        <v>82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MINOTJÉRÔME</v>
      </c>
      <c r="B26" s="13" t="s">
        <v>261</v>
      </c>
      <c r="C26" s="13" t="s">
        <v>109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QUIEVREUXEDDY</v>
      </c>
      <c r="B27" s="13" t="s">
        <v>265</v>
      </c>
      <c r="C27" s="13" t="s">
        <v>132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SIRAUXLAURENT</v>
      </c>
      <c r="B28" s="13" t="s">
        <v>266</v>
      </c>
      <c r="C28" s="13" t="s">
        <v>151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MAROTTAROCCO</v>
      </c>
      <c r="B29" s="13" t="s">
        <v>256</v>
      </c>
      <c r="C29" s="13" t="s">
        <v>168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LANGHENDRIESDOMINIQUE L.</v>
      </c>
      <c r="B30" s="32" t="s">
        <v>252</v>
      </c>
      <c r="C30" s="32" t="s">
        <v>130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COLLARDBERNADETTE</v>
      </c>
      <c r="B31" s="32" t="s">
        <v>236</v>
      </c>
      <c r="C31" s="32" t="s">
        <v>145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MAHYSYLVIE M.</v>
      </c>
      <c r="B32" s="32" t="s">
        <v>254</v>
      </c>
      <c r="C32" s="32" t="s">
        <v>127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TRAENMARTINE T.</v>
      </c>
      <c r="B33" s="32" t="s">
        <v>268</v>
      </c>
      <c r="C33" s="32" t="s">
        <v>178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DURITAJANIKA</v>
      </c>
      <c r="B34" s="13" t="s">
        <v>204</v>
      </c>
      <c r="C34" s="13" t="s">
        <v>128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HAYETTEELOÏSE</v>
      </c>
      <c r="B35" s="13" t="s">
        <v>251</v>
      </c>
      <c r="C35" s="13" t="s">
        <v>170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TCHATCHOUANG NANAPRUDENCE</v>
      </c>
      <c r="B36" s="32" t="s">
        <v>267</v>
      </c>
      <c r="C36" s="32" t="s">
        <v>121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MARTINPATRICIA</v>
      </c>
      <c r="B37" s="32" t="s">
        <v>257</v>
      </c>
      <c r="C37" s="32" t="s">
        <v>107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LEHAIREFRANCIS</v>
      </c>
      <c r="B38" s="13" t="s">
        <v>220</v>
      </c>
      <c r="C38" s="13" t="s">
        <v>253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FABRISHUGO</v>
      </c>
      <c r="B39" s="13" t="s">
        <v>222</v>
      </c>
      <c r="C39" s="13" t="s">
        <v>68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CHARLIERYANNICK</v>
      </c>
      <c r="B40" s="13" t="s">
        <v>207</v>
      </c>
      <c r="C40" s="13" t="s">
        <v>235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QUINTYNMATHIEU</v>
      </c>
      <c r="B41" s="13" t="s">
        <v>214</v>
      </c>
      <c r="C41" s="13" t="s">
        <v>115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FABRISJONATHAN</v>
      </c>
      <c r="B42" s="13" t="s">
        <v>222</v>
      </c>
      <c r="C42" s="13" t="s">
        <v>83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MERTENSANNE</v>
      </c>
      <c r="B43" s="32" t="s">
        <v>260</v>
      </c>
      <c r="C43" s="32" t="s">
        <v>119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COOSEMANSISABELLE C.</v>
      </c>
      <c r="B44" s="32" t="s">
        <v>211</v>
      </c>
      <c r="C44" s="32" t="s">
        <v>101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DUMONTDOMINIQUE D.</v>
      </c>
      <c r="B45" s="32" t="s">
        <v>241</v>
      </c>
      <c r="C45" s="32" t="s">
        <v>125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ANDRIESSENSBRIGITTE</v>
      </c>
      <c r="B46" s="32" t="s">
        <v>229</v>
      </c>
      <c r="C46" s="32" t="s">
        <v>117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DOYENFANNY</v>
      </c>
      <c r="B47" s="32" t="s">
        <v>240</v>
      </c>
      <c r="C47" s="32" t="s">
        <v>164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MEHOUDENSALAIN</v>
      </c>
      <c r="B48" s="13" t="s">
        <v>258</v>
      </c>
      <c r="C48" s="13" t="s">
        <v>259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MORO LAVADOAMBROSIO</v>
      </c>
      <c r="B49" s="13" t="s">
        <v>262</v>
      </c>
      <c r="C49" s="13" t="s">
        <v>263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VANCUTSEMBERTRAND</v>
      </c>
      <c r="B50" s="13" t="s">
        <v>205</v>
      </c>
      <c r="C50" s="13" t="s">
        <v>87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1"/>
  <sheetViews>
    <sheetView showFormulas="false" showGridLines="true" showRowColHeaders="true" showZeros="true" rightToLeft="false" tabSelected="false" showOutlineSymbols="true" defaultGridColor="true" view="normal" topLeftCell="B37" colorId="64" zoomScale="100" zoomScaleNormal="100" zoomScalePageLayoutView="100" workbookViewId="0">
      <selection pane="topLeft" activeCell="C60" activeCellId="0" sqref="C60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235" min="14" style="0" width="9.14"/>
    <col collapsed="false" customWidth="true" hidden="false" outlineLevel="0" max="1025" min="236" style="0" width="9"/>
  </cols>
  <sheetData>
    <row r="1" customFormat="false" ht="15" hidden="false" customHeight="false" outlineLevel="0" collapsed="false">
      <c r="B1" s="26" t="s">
        <v>319</v>
      </c>
      <c r="C1" s="21"/>
    </row>
    <row r="2" customFormat="false" ht="15" hidden="false" customHeight="false" outlineLevel="0" collapsed="false">
      <c r="B2" s="13" t="s">
        <v>194</v>
      </c>
      <c r="C2" s="13" t="n">
        <v>28684</v>
      </c>
      <c r="H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320</v>
      </c>
      <c r="I3" s="28" t="n">
        <v>0.0420949074074074</v>
      </c>
      <c r="J3" s="29"/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882</v>
      </c>
      <c r="E4" s="29" t="n">
        <v>0.0595717592592593</v>
      </c>
      <c r="F4" s="0" t="n">
        <f aca="false">IF(D4&gt;0,ROUND(101-(D4*100/$C$2),2),"")</f>
        <v>97.93</v>
      </c>
      <c r="H4" s="0" t="str">
        <f aca="false">D4&amp;" "&amp;PROPER(C4)&amp;" "</f>
        <v>882 Didier </v>
      </c>
      <c r="I4" s="28" t="n">
        <f aca="false">E4</f>
        <v>0.0595717592592593</v>
      </c>
      <c r="J4" s="29" t="s">
        <v>202</v>
      </c>
      <c r="K4" s="0" t="n">
        <f aca="false">F4</f>
        <v>97.93</v>
      </c>
      <c r="M4" s="0" t="e">
        <f aca="false">UPPER(#REF!)&amp;UPPER(#REF!)</f>
        <v>#REF!</v>
      </c>
    </row>
    <row r="5" customFormat="false" ht="15" hidden="false" customHeight="false" outlineLevel="0" collapsed="false">
      <c r="A5" s="0" t="str">
        <f aca="false">UPPER(B5)&amp;UPPER(C5)</f>
        <v>FURNARIROBERTO</v>
      </c>
      <c r="B5" s="13" t="s">
        <v>247</v>
      </c>
      <c r="C5" s="13" t="s">
        <v>64</v>
      </c>
      <c r="D5" s="0" t="n">
        <v>1838</v>
      </c>
      <c r="E5" s="29" t="n">
        <v>0.0631365740740741</v>
      </c>
      <c r="F5" s="0" t="n">
        <f aca="false">IF(D5&gt;0,ROUND(101-(D5*100/$C$2),2),"")</f>
        <v>94.59</v>
      </c>
      <c r="H5" s="0" t="str">
        <f aca="false">D5&amp;" "&amp;PROPER(C5)&amp;" "</f>
        <v>1838 Roberto </v>
      </c>
      <c r="I5" s="28" t="n">
        <f aca="false">E5</f>
        <v>0.0631365740740741</v>
      </c>
      <c r="J5" s="29" t="s">
        <v>202</v>
      </c>
      <c r="K5" s="0" t="n">
        <f aca="false">F5</f>
        <v>94.59</v>
      </c>
      <c r="M5" s="0" t="e">
        <f aca="false">UPPER(#REF!)&amp;UPPER(#REF!)</f>
        <v>#REF!</v>
      </c>
    </row>
    <row r="6" customFormat="false" ht="15" hidden="false" customHeight="false" outlineLevel="0" collapsed="false">
      <c r="A6" s="0" t="str">
        <f aca="false">UPPER(B6)&amp;UPPER(C6)</f>
        <v>DURITAZOLIKA</v>
      </c>
      <c r="B6" s="13" t="s">
        <v>204</v>
      </c>
      <c r="C6" s="13" t="s">
        <v>62</v>
      </c>
      <c r="D6" s="0" t="n">
        <v>1990</v>
      </c>
      <c r="E6" s="29" t="n">
        <v>0.0635648148148148</v>
      </c>
      <c r="F6" s="0" t="n">
        <f aca="false">IF(D6&gt;0,ROUND(101-(D6*100/$C$2),2),"")</f>
        <v>94.06</v>
      </c>
      <c r="H6" s="0" t="str">
        <f aca="false">D6&amp;" "&amp;PROPER(C6)&amp;" "</f>
        <v>1990 Zolika </v>
      </c>
      <c r="I6" s="28" t="n">
        <f aca="false">E6</f>
        <v>0.0635648148148148</v>
      </c>
      <c r="J6" s="29" t="s">
        <v>202</v>
      </c>
      <c r="K6" s="0" t="n">
        <f aca="false">F6</f>
        <v>94.06</v>
      </c>
      <c r="M6" s="0" t="e">
        <f aca="false">UPPER(#REF!)&amp;UPPER(#REF!)</f>
        <v>#REF!</v>
      </c>
    </row>
    <row r="7" customFormat="false" ht="15" hidden="false" customHeight="false" outlineLevel="0" collapsed="false">
      <c r="A7" s="0" t="str">
        <f aca="false">UPPER(B7)&amp;UPPER(C7)</f>
        <v>DEMOULINOLIVIER</v>
      </c>
      <c r="B7" s="13" t="s">
        <v>206</v>
      </c>
      <c r="C7" s="13" t="s">
        <v>66</v>
      </c>
      <c r="D7" s="0" t="n">
        <v>2897</v>
      </c>
      <c r="E7" s="29" t="n">
        <v>0.0657291666666667</v>
      </c>
      <c r="F7" s="0" t="n">
        <f aca="false">IF(D7&gt;0,ROUND(101-(D7*100/$C$2),2),"")</f>
        <v>90.9</v>
      </c>
      <c r="H7" s="0" t="str">
        <f aca="false">D7&amp;" "&amp;PROPER(C7)&amp;" "</f>
        <v>2897 Olivier </v>
      </c>
      <c r="I7" s="28" t="n">
        <f aca="false">E7</f>
        <v>0.0657291666666667</v>
      </c>
      <c r="J7" s="29" t="s">
        <v>202</v>
      </c>
      <c r="K7" s="0" t="n">
        <f aca="false">F7</f>
        <v>90.9</v>
      </c>
      <c r="M7" s="0" t="e">
        <f aca="false">UPPER(#REF!)&amp;UPPER(#REF!)</f>
        <v>#REF!</v>
      </c>
    </row>
    <row r="8" customFormat="false" ht="15" hidden="false" customHeight="false" outlineLevel="0" collapsed="false">
      <c r="A8" s="0" t="str">
        <f aca="false">UPPER(B8)&amp;UPPER(C8)</f>
        <v>ALVAREZ BLANCOMANUEL</v>
      </c>
      <c r="B8" s="13" t="s">
        <v>228</v>
      </c>
      <c r="C8" s="13" t="s">
        <v>74</v>
      </c>
      <c r="D8" s="0" t="n">
        <v>7304</v>
      </c>
      <c r="E8" s="29" t="n">
        <v>0.0730324074074074</v>
      </c>
      <c r="F8" s="0" t="n">
        <f aca="false">IF(D8&gt;0,ROUND(101-(D8*100/$C$2),2),"")</f>
        <v>75.54</v>
      </c>
      <c r="H8" s="0" t="str">
        <f aca="false">D8&amp;" "&amp;PROPER(C8)&amp;" "</f>
        <v>7304 Manuel </v>
      </c>
      <c r="I8" s="28" t="n">
        <f aca="false">E8</f>
        <v>0.0730324074074074</v>
      </c>
      <c r="J8" s="29" t="s">
        <v>202</v>
      </c>
      <c r="K8" s="0" t="n">
        <f aca="false">F8</f>
        <v>75.54</v>
      </c>
      <c r="M8" s="0" t="e">
        <f aca="false">UPPER(#REF!)&amp;UPPER(#REF!)</f>
        <v>#REF!</v>
      </c>
    </row>
    <row r="9" customFormat="false" ht="15" hidden="false" customHeight="false" outlineLevel="0" collapsed="false">
      <c r="A9" s="0" t="str">
        <f aca="false">UPPER(B9)&amp;UPPER(C9)</f>
        <v>EECKHOUTMARC E.</v>
      </c>
      <c r="B9" s="13" t="s">
        <v>223</v>
      </c>
      <c r="C9" s="13" t="s">
        <v>78</v>
      </c>
      <c r="D9" s="0" t="n">
        <v>8825</v>
      </c>
      <c r="E9" s="29" t="n">
        <v>0.0752083333333333</v>
      </c>
      <c r="F9" s="0" t="n">
        <f aca="false">IF(D9&gt;0,ROUND(101-(D9*100/$C$2),2),"")</f>
        <v>70.23</v>
      </c>
      <c r="H9" s="0" t="str">
        <f aca="false">D9&amp;" "&amp;PROPER(C9)&amp;" "</f>
        <v>8825 Marc E. </v>
      </c>
      <c r="I9" s="28" t="n">
        <f aca="false">E9</f>
        <v>0.0752083333333333</v>
      </c>
      <c r="J9" s="29" t="s">
        <v>202</v>
      </c>
      <c r="K9" s="0" t="n">
        <f aca="false">F9</f>
        <v>70.23</v>
      </c>
      <c r="M9" s="0" t="e">
        <f aca="false">UPPER(#REF!)&amp;UPPER(#REF!)</f>
        <v>#REF!</v>
      </c>
    </row>
    <row r="10" customFormat="false" ht="15" hidden="false" customHeight="false" outlineLevel="0" collapsed="false">
      <c r="A10" s="0" t="str">
        <f aca="false">UPPER(B10)&amp;UPPER(C10)</f>
        <v>PLETINCKXSYLVIE P.</v>
      </c>
      <c r="B10" s="32" t="s">
        <v>203</v>
      </c>
      <c r="C10" s="32" t="s">
        <v>72</v>
      </c>
      <c r="D10" s="0" t="n">
        <v>10172</v>
      </c>
      <c r="E10" s="29" t="n">
        <v>0.0769560185185185</v>
      </c>
      <c r="F10" s="0" t="n">
        <f aca="false">IF(D10&gt;0,ROUND(101-(D10*100/$C$2),2),"")</f>
        <v>65.54</v>
      </c>
      <c r="H10" s="0" t="str">
        <f aca="false">D10&amp;" "&amp;PROPER(C10)&amp;" "</f>
        <v>10172 Sylvie P. </v>
      </c>
      <c r="I10" s="28" t="n">
        <f aca="false">E10</f>
        <v>0.0769560185185185</v>
      </c>
      <c r="J10" s="29" t="s">
        <v>202</v>
      </c>
      <c r="K10" s="0" t="n">
        <f aca="false">F10</f>
        <v>65.54</v>
      </c>
      <c r="M10" s="0" t="e">
        <f aca="false">UPPER(#REF!)&amp;UPPER(#REF!)</f>
        <v>#REF!</v>
      </c>
    </row>
    <row r="11" customFormat="false" ht="15" hidden="false" customHeight="false" outlineLevel="0" collapsed="false">
      <c r="A11" s="0" t="str">
        <f aca="false">UPPER(B11)&amp;UPPER(C11)</f>
        <v>GLIBERTLAETITIA</v>
      </c>
      <c r="B11" s="32" t="s">
        <v>250</v>
      </c>
      <c r="C11" s="32" t="s">
        <v>85</v>
      </c>
      <c r="D11" s="0" t="n">
        <v>10335</v>
      </c>
      <c r="E11" s="29" t="n">
        <v>0.0771643518518519</v>
      </c>
      <c r="F11" s="0" t="n">
        <f aca="false">IF(D11&gt;0,ROUND(101-(D11*100/$C$2),2),"")</f>
        <v>64.97</v>
      </c>
      <c r="H11" s="0" t="str">
        <f aca="false">D11&amp;" "&amp;PROPER(C11)&amp;" "</f>
        <v>10335 Laetitia </v>
      </c>
      <c r="I11" s="28" t="n">
        <f aca="false">E11</f>
        <v>0.0771643518518519</v>
      </c>
      <c r="J11" s="29" t="s">
        <v>202</v>
      </c>
      <c r="K11" s="0" t="n">
        <f aca="false">F11</f>
        <v>64.97</v>
      </c>
      <c r="M11" s="0" t="e">
        <f aca="false">UPPER(#REF!)&amp;UPPER(#REF!)</f>
        <v>#REF!</v>
      </c>
    </row>
    <row r="12" customFormat="false" ht="15" hidden="false" customHeight="false" outlineLevel="0" collapsed="false">
      <c r="A12" s="0" t="str">
        <f aca="false">UPPER(B12)&amp;UPPER(C12)</f>
        <v>VANBALENPHILIPPE VB.</v>
      </c>
      <c r="B12" s="13" t="s">
        <v>321</v>
      </c>
      <c r="C12" s="13" t="s">
        <v>147</v>
      </c>
      <c r="D12" s="0" t="n">
        <v>11194</v>
      </c>
      <c r="E12" s="35" t="n">
        <v>0.0783217592592593</v>
      </c>
      <c r="F12" s="0" t="n">
        <f aca="false">IF(D12&gt;0,ROUND(101-(D12*100/$C$2),2),"")</f>
        <v>61.97</v>
      </c>
      <c r="H12" s="0" t="str">
        <f aca="false">D12&amp;" "&amp;PROPER(C12)&amp;" "</f>
        <v>11194 Philippe Vb. </v>
      </c>
      <c r="I12" s="28" t="n">
        <f aca="false">E12</f>
        <v>0.0783217592592593</v>
      </c>
      <c r="J12" s="29" t="s">
        <v>202</v>
      </c>
      <c r="K12" s="0" t="n">
        <f aca="false">F12</f>
        <v>61.97</v>
      </c>
      <c r="M12" s="0" t="e">
        <f aca="false">UPPER(#REF!)&amp;UPPER(#REF!)</f>
        <v>#REF!</v>
      </c>
    </row>
    <row r="13" customFormat="false" ht="15" hidden="false" customHeight="false" outlineLevel="0" collapsed="false">
      <c r="A13" s="0" t="str">
        <f aca="false">UPPER(B13)&amp;UPPER(C13)</f>
        <v>QUINTYNMATHIEU</v>
      </c>
      <c r="B13" s="13" t="s">
        <v>214</v>
      </c>
      <c r="C13" s="13" t="s">
        <v>115</v>
      </c>
      <c r="D13" s="0" t="n">
        <v>12607</v>
      </c>
      <c r="E13" s="35" t="n">
        <v>0.0801041666666667</v>
      </c>
      <c r="F13" s="0" t="n">
        <f aca="false">IF(D13&gt;0,ROUND(101-(D13*100/$C$2),2),"")</f>
        <v>57.05</v>
      </c>
      <c r="H13" s="0" t="str">
        <f aca="false">D13&amp;" "&amp;PROPER(C13)&amp;" "</f>
        <v>12607 Mathieu </v>
      </c>
      <c r="I13" s="28" t="n">
        <f aca="false">E13</f>
        <v>0.0801041666666667</v>
      </c>
      <c r="J13" s="29" t="s">
        <v>202</v>
      </c>
      <c r="K13" s="0" t="n">
        <f aca="false">F13</f>
        <v>57.05</v>
      </c>
      <c r="M13" s="0" t="e">
        <f aca="false">UPPER(#REF!)&amp;UPPER(#REF!)</f>
        <v>#REF!</v>
      </c>
    </row>
    <row r="14" customFormat="false" ht="15" hidden="false" customHeight="false" outlineLevel="0" collapsed="false">
      <c r="A14" s="0" t="str">
        <f aca="false">UPPER(B14)&amp;UPPER(C14)</f>
        <v>VANCUTSEMBERTRAND</v>
      </c>
      <c r="B14" s="13" t="s">
        <v>205</v>
      </c>
      <c r="C14" s="13" t="s">
        <v>87</v>
      </c>
      <c r="D14" s="0" t="n">
        <v>12780</v>
      </c>
      <c r="E14" s="29" t="n">
        <v>0.0803240740740741</v>
      </c>
      <c r="F14" s="0" t="n">
        <f aca="false">IF(D14&gt;0,ROUND(101-(D14*100/$C$2),2),"")</f>
        <v>56.45</v>
      </c>
      <c r="H14" s="0" t="str">
        <f aca="false">D14&amp;" "&amp;PROPER(C14)&amp;" "</f>
        <v>12780 Bertrand </v>
      </c>
      <c r="I14" s="28" t="n">
        <f aca="false">E14</f>
        <v>0.0803240740740741</v>
      </c>
      <c r="J14" s="29" t="s">
        <v>202</v>
      </c>
      <c r="K14" s="0" t="n">
        <f aca="false">F14</f>
        <v>56.45</v>
      </c>
      <c r="M14" s="0" t="e">
        <f aca="false">UPPER(#REF!)&amp;UPPER(#REF!)</f>
        <v>#REF!</v>
      </c>
    </row>
    <row r="15" customFormat="false" ht="15" hidden="false" customHeight="false" outlineLevel="0" collapsed="false">
      <c r="A15" s="0" t="str">
        <f aca="false">UPPER(B15)&amp;UPPER(C15)</f>
        <v>TCHATCHOUANG NANAPRUDENCE</v>
      </c>
      <c r="B15" s="32" t="s">
        <v>267</v>
      </c>
      <c r="C15" s="32" t="s">
        <v>121</v>
      </c>
      <c r="D15" s="0" t="n">
        <v>15737</v>
      </c>
      <c r="E15" s="29" t="n">
        <v>0.0839699074074074</v>
      </c>
      <c r="F15" s="0" t="n">
        <f aca="false">IF(D15&gt;0,ROUND(101-(D15*100/$C$2),2),"")</f>
        <v>46.14</v>
      </c>
      <c r="H15" s="0" t="str">
        <f aca="false">D15&amp;" "&amp;PROPER(C15)&amp;" "</f>
        <v>15737 Prudence </v>
      </c>
      <c r="I15" s="28" t="n">
        <f aca="false">E15</f>
        <v>0.0839699074074074</v>
      </c>
      <c r="J15" s="29" t="s">
        <v>202</v>
      </c>
      <c r="K15" s="0" t="n">
        <f aca="false">F15</f>
        <v>46.14</v>
      </c>
      <c r="M15" s="0" t="e">
        <f aca="false">UPPER(#REF!)&amp;UPPER(#REF!)</f>
        <v>#REF!</v>
      </c>
    </row>
    <row r="16" customFormat="false" ht="15" hidden="false" customHeight="false" outlineLevel="0" collapsed="false">
      <c r="A16" s="0" t="str">
        <f aca="false">UPPER(B16)&amp;UPPER(C16)</f>
        <v>LAGAERTRITA</v>
      </c>
      <c r="B16" s="32" t="s">
        <v>209</v>
      </c>
      <c r="C16" s="32" t="s">
        <v>91</v>
      </c>
      <c r="D16" s="0" t="n">
        <v>17569</v>
      </c>
      <c r="E16" s="29" t="n">
        <v>0.0866319444444444</v>
      </c>
      <c r="F16" s="0" t="n">
        <f aca="false">IF(D16&gt;0,ROUND(101-(D16*100/$C$2),2),"")</f>
        <v>39.75</v>
      </c>
      <c r="H16" s="0" t="str">
        <f aca="false">D16&amp;" "&amp;PROPER(C16)&amp;" "</f>
        <v>17569 Rita </v>
      </c>
      <c r="I16" s="28" t="n">
        <f aca="false">E16</f>
        <v>0.0866319444444444</v>
      </c>
      <c r="J16" s="29" t="s">
        <v>202</v>
      </c>
      <c r="K16" s="0" t="n">
        <f aca="false">F16</f>
        <v>39.75</v>
      </c>
      <c r="M16" s="0" t="e">
        <f aca="false">UPPER(#REF!)&amp;UPPER(#REF!)</f>
        <v>#REF!</v>
      </c>
    </row>
    <row r="17" customFormat="false" ht="15" hidden="false" customHeight="false" outlineLevel="0" collapsed="false">
      <c r="A17" s="0" t="str">
        <f aca="false">UPPER(B17)&amp;UPPER(C17)</f>
        <v>MERTENSANNE</v>
      </c>
      <c r="B17" s="32" t="s">
        <v>260</v>
      </c>
      <c r="C17" s="32" t="s">
        <v>119</v>
      </c>
      <c r="D17" s="0" t="n">
        <v>18038</v>
      </c>
      <c r="E17" s="29" t="n">
        <v>0.0873611111111111</v>
      </c>
      <c r="F17" s="0" t="n">
        <f aca="false">IF(D17&gt;0,ROUND(101-(D17*100/$C$2),2),"")</f>
        <v>38.11</v>
      </c>
      <c r="H17" s="0" t="str">
        <f aca="false">D17&amp;" "&amp;PROPER(C17)&amp;" "</f>
        <v>18038 Anne </v>
      </c>
      <c r="I17" s="28" t="n">
        <f aca="false">E17</f>
        <v>0.0873611111111111</v>
      </c>
      <c r="J17" s="29" t="s">
        <v>202</v>
      </c>
      <c r="K17" s="0" t="n">
        <f aca="false">F17</f>
        <v>38.11</v>
      </c>
      <c r="M17" s="0" t="e">
        <f aca="false">UPPER(#REF!)&amp;UPPER(#REF!)</f>
        <v>#REF!</v>
      </c>
    </row>
    <row r="18" customFormat="false" ht="15" hidden="false" customHeight="false" outlineLevel="0" collapsed="false">
      <c r="A18" s="0" t="str">
        <f aca="false">UPPER(B18)&amp;UPPER(C18)</f>
        <v>KONTOLEONARYS</v>
      </c>
      <c r="B18" s="13" t="s">
        <v>212</v>
      </c>
      <c r="C18" s="13" t="s">
        <v>123</v>
      </c>
      <c r="D18" s="0" t="n">
        <v>18596</v>
      </c>
      <c r="E18" s="35" t="n">
        <v>0.0881018518518519</v>
      </c>
      <c r="F18" s="0" t="n">
        <f aca="false">IF(D18&gt;0,ROUND(101-(D18*100/$C$2),2),"")</f>
        <v>36.17</v>
      </c>
      <c r="H18" s="0" t="str">
        <f aca="false">D18&amp;" "&amp;PROPER(C18)&amp;" "</f>
        <v>18596 Arys </v>
      </c>
      <c r="I18" s="28" t="n">
        <f aca="false">E18</f>
        <v>0.0881018518518519</v>
      </c>
      <c r="J18" s="29" t="s">
        <v>202</v>
      </c>
      <c r="K18" s="0" t="n">
        <f aca="false">F18</f>
        <v>36.17</v>
      </c>
      <c r="M18" s="0" t="e">
        <f aca="false">UPPER(#REF!)&amp;UPPER(#REF!)</f>
        <v>#REF!</v>
      </c>
    </row>
    <row r="19" customFormat="false" ht="15" hidden="false" customHeight="false" outlineLevel="0" collapsed="false">
      <c r="A19" s="0" t="str">
        <f aca="false">UPPER(B19)&amp;UPPER(C19)</f>
        <v>CHARLIERBAUDOUIN</v>
      </c>
      <c r="B19" s="13" t="s">
        <v>207</v>
      </c>
      <c r="C19" s="13" t="s">
        <v>89</v>
      </c>
      <c r="D19" s="0" t="n">
        <v>19326</v>
      </c>
      <c r="E19" s="29" t="n">
        <v>0.0893055555555555</v>
      </c>
      <c r="F19" s="0" t="n">
        <f aca="false">IF(D19&gt;0,ROUND(101-(D19*100/$C$2),2),"")</f>
        <v>33.62</v>
      </c>
      <c r="H19" s="0" t="str">
        <f aca="false">D19&amp;" "&amp;PROPER(C19)&amp;" "</f>
        <v>19326 Baudouin </v>
      </c>
      <c r="I19" s="28" t="n">
        <f aca="false">E19</f>
        <v>0.0893055555555555</v>
      </c>
      <c r="J19" s="29" t="s">
        <v>202</v>
      </c>
      <c r="K19" s="0" t="n">
        <f aca="false">F19</f>
        <v>33.62</v>
      </c>
    </row>
    <row r="20" customFormat="false" ht="15" hidden="false" customHeight="false" outlineLevel="0" collapsed="false">
      <c r="A20" s="0" t="str">
        <f aca="false">UPPER(B20)&amp;UPPER(C20)</f>
        <v>MAJAQUENTIN</v>
      </c>
      <c r="B20" s="13" t="s">
        <v>255</v>
      </c>
      <c r="C20" s="13" t="s">
        <v>95</v>
      </c>
      <c r="D20" s="0" t="n">
        <v>19391</v>
      </c>
      <c r="E20" s="29" t="n">
        <v>0.0894212962962963</v>
      </c>
      <c r="F20" s="0" t="n">
        <f aca="false">IF(D20&gt;0,ROUND(101-(D20*100/$C$2),2),"")</f>
        <v>33.4</v>
      </c>
      <c r="H20" s="0" t="str">
        <f aca="false">D20&amp;" "&amp;PROPER(C20)&amp;" "</f>
        <v>19391 Quentin </v>
      </c>
      <c r="I20" s="28" t="n">
        <f aca="false">E20</f>
        <v>0.0894212962962963</v>
      </c>
      <c r="J20" s="29" t="s">
        <v>202</v>
      </c>
      <c r="K20" s="0" t="n">
        <f aca="false">F20</f>
        <v>33.4</v>
      </c>
    </row>
    <row r="21" customFormat="false" ht="15" hidden="false" customHeight="false" outlineLevel="0" collapsed="false">
      <c r="A21" s="0" t="str">
        <f aca="false">UPPER(B21)&amp;UPPER(C21)</f>
        <v>GAGNONMARIE-JOSÉE</v>
      </c>
      <c r="B21" s="32" t="s">
        <v>248</v>
      </c>
      <c r="C21" s="32" t="s">
        <v>97</v>
      </c>
      <c r="D21" s="0" t="n">
        <v>19454</v>
      </c>
      <c r="E21" s="29" t="n">
        <v>0.0895138888888889</v>
      </c>
      <c r="F21" s="0" t="n">
        <f aca="false">IF(D21&gt;0,ROUND(101-(D21*100/$C$2),2),"")</f>
        <v>33.18</v>
      </c>
      <c r="H21" s="0" t="str">
        <f aca="false">D21&amp;" "&amp;PROPER(C21)&amp;" "</f>
        <v>19454 Marie-Josée </v>
      </c>
      <c r="I21" s="28" t="n">
        <f aca="false">E21</f>
        <v>0.0895138888888889</v>
      </c>
      <c r="J21" s="29" t="s">
        <v>202</v>
      </c>
      <c r="K21" s="0" t="n">
        <f aca="false">F21</f>
        <v>33.18</v>
      </c>
    </row>
    <row r="22" customFormat="false" ht="15" hidden="false" customHeight="false" outlineLevel="0" collapsed="false">
      <c r="A22" s="0" t="str">
        <f aca="false">UPPER(B22)&amp;UPPER(C22)</f>
        <v>LEHAIREIVAN</v>
      </c>
      <c r="B22" s="13" t="s">
        <v>220</v>
      </c>
      <c r="C22" s="13" t="s">
        <v>162</v>
      </c>
      <c r="D22" s="0" t="n">
        <v>21216</v>
      </c>
      <c r="E22" s="35" t="n">
        <v>0.0926041666666667</v>
      </c>
      <c r="F22" s="0" t="n">
        <f aca="false">IF(D22&gt;0,ROUND(101-(D22*100/$C$2),2),"")</f>
        <v>27.04</v>
      </c>
      <c r="H22" s="0" t="str">
        <f aca="false">D22&amp;" "&amp;PROPER(C22)&amp;" "</f>
        <v>21216 Ivan </v>
      </c>
      <c r="I22" s="28" t="n">
        <f aca="false">E22</f>
        <v>0.0926041666666667</v>
      </c>
      <c r="J22" s="29" t="s">
        <v>202</v>
      </c>
      <c r="K22" s="0" t="n">
        <f aca="false">F22</f>
        <v>27.04</v>
      </c>
    </row>
    <row r="23" customFormat="false" ht="15" hidden="false" customHeight="false" outlineLevel="0" collapsed="false">
      <c r="A23" s="0" t="str">
        <f aca="false">UPPER(B23)&amp;UPPER(C23)</f>
        <v>COOSEMANSISABELLE C.</v>
      </c>
      <c r="B23" s="32" t="s">
        <v>211</v>
      </c>
      <c r="C23" s="32" t="s">
        <v>101</v>
      </c>
      <c r="D23" s="0" t="n">
        <v>21820</v>
      </c>
      <c r="E23" s="29" t="n">
        <v>0.0936921296296296</v>
      </c>
      <c r="F23" s="0" t="n">
        <f aca="false">IF(D23&gt;0,ROUND(101-(D23*100/$C$2),2),"")</f>
        <v>24.93</v>
      </c>
      <c r="H23" s="0" t="str">
        <f aca="false">D23&amp;" "&amp;PROPER(C23)&amp;" "</f>
        <v>21820 Isabelle C. </v>
      </c>
      <c r="I23" s="28" t="n">
        <f aca="false">E23</f>
        <v>0.0936921296296296</v>
      </c>
      <c r="J23" s="29" t="s">
        <v>202</v>
      </c>
      <c r="K23" s="0" t="n">
        <f aca="false">F23</f>
        <v>24.93</v>
      </c>
    </row>
    <row r="24" customFormat="false" ht="15" hidden="false" customHeight="false" outlineLevel="0" collapsed="false">
      <c r="A24" s="0" t="str">
        <f aca="false">UPPER(B24)&amp;UPPER(C24)</f>
        <v>DUMONTDOMINIQUE D.</v>
      </c>
      <c r="B24" s="32" t="s">
        <v>241</v>
      </c>
      <c r="C24" s="32" t="s">
        <v>125</v>
      </c>
      <c r="D24" s="0" t="n">
        <v>22865</v>
      </c>
      <c r="E24" s="29" t="n">
        <v>0.0959953703703704</v>
      </c>
      <c r="F24" s="0" t="n">
        <f aca="false">IF(D24&gt;0,ROUND(101-(D24*100/$C$2),2),"")</f>
        <v>21.29</v>
      </c>
      <c r="H24" s="0" t="str">
        <f aca="false">D24&amp;" "&amp;PROPER(C24)&amp;" "</f>
        <v>22865 Dominique D. </v>
      </c>
      <c r="I24" s="28" t="n">
        <f aca="false">E24</f>
        <v>0.0959953703703704</v>
      </c>
      <c r="J24" s="29" t="s">
        <v>202</v>
      </c>
      <c r="K24" s="0" t="n">
        <f aca="false">F24</f>
        <v>21.29</v>
      </c>
    </row>
    <row r="25" customFormat="false" ht="15" hidden="false" customHeight="false" outlineLevel="0" collapsed="false">
      <c r="A25" s="0" t="str">
        <f aca="false">UPPER(B25)&amp;UPPER(C25)</f>
        <v>DE ROECKMONIQUE</v>
      </c>
      <c r="B25" s="32" t="s">
        <v>237</v>
      </c>
      <c r="C25" s="32" t="s">
        <v>105</v>
      </c>
      <c r="D25" s="0" t="n">
        <v>22915</v>
      </c>
      <c r="E25" s="29" t="n">
        <v>0.096087962962963</v>
      </c>
      <c r="F25" s="0" t="n">
        <f aca="false">IF(D25&gt;0,ROUND(101-(D25*100/$C$2),2),"")</f>
        <v>21.11</v>
      </c>
      <c r="H25" s="0" t="str">
        <f aca="false">D25&amp;" "&amp;PROPER(C25)&amp;" "</f>
        <v>22915 Monique </v>
      </c>
      <c r="I25" s="28" t="n">
        <f aca="false">E25</f>
        <v>0.096087962962963</v>
      </c>
      <c r="J25" s="29" t="s">
        <v>202</v>
      </c>
      <c r="K25" s="0" t="n">
        <f aca="false">F25</f>
        <v>21.11</v>
      </c>
    </row>
    <row r="26" customFormat="false" ht="15" hidden="false" customHeight="false" outlineLevel="0" collapsed="false">
      <c r="A26" s="0" t="str">
        <f aca="false">UPPER(B26)&amp;UPPER(C26)</f>
        <v>HAYETTEELOÏSE</v>
      </c>
      <c r="B26" s="13" t="s">
        <v>251</v>
      </c>
      <c r="C26" s="13" t="s">
        <v>170</v>
      </c>
      <c r="D26" s="0" t="n">
        <v>27475</v>
      </c>
      <c r="E26" s="35" t="n">
        <v>0.115046296296296</v>
      </c>
      <c r="F26" s="0" t="n">
        <f aca="false">IF(D26&gt;0,ROUND(101-(D26*100/$C$2),2),"")</f>
        <v>5.21</v>
      </c>
      <c r="H26" s="0" t="str">
        <f aca="false">D26&amp;" "&amp;PROPER(C26)&amp;" "</f>
        <v>27475 Eloïse </v>
      </c>
      <c r="I26" s="28" t="n">
        <f aca="false">E26</f>
        <v>0.115046296296296</v>
      </c>
      <c r="J26" s="29" t="s">
        <v>202</v>
      </c>
      <c r="K26" s="0" t="n">
        <f aca="false">F26</f>
        <v>5.21</v>
      </c>
    </row>
    <row r="27" customFormat="false" ht="15" hidden="false" customHeight="false" outlineLevel="0" collapsed="false">
      <c r="A27" s="0" t="str">
        <f aca="false">UPPER(B27)&amp;UPPER(C27)</f>
        <v>LEHAIREPHILIPPE</v>
      </c>
      <c r="B27" s="13" t="s">
        <v>220</v>
      </c>
      <c r="C27" s="13" t="s">
        <v>179</v>
      </c>
      <c r="D27" s="0" t="n">
        <v>28269</v>
      </c>
      <c r="E27" s="35" t="n">
        <v>0.130300925925926</v>
      </c>
      <c r="F27" s="0" t="n">
        <f aca="false">IF(D27&gt;0,ROUND(101-(D27*100/$C$2),2),"")</f>
        <v>2.45</v>
      </c>
      <c r="H27" s="0" t="str">
        <f aca="false">D27&amp;" "&amp;PROPER(C27)&amp;" "</f>
        <v>28269 Philippe </v>
      </c>
      <c r="I27" s="28" t="n">
        <f aca="false">E27</f>
        <v>0.130300925925926</v>
      </c>
      <c r="J27" s="29" t="s">
        <v>202</v>
      </c>
      <c r="K27" s="0" t="n">
        <f aca="false">F27</f>
        <v>2.45</v>
      </c>
    </row>
    <row r="28" customFormat="false" ht="15" hidden="false" customHeight="false" outlineLevel="0" collapsed="false">
      <c r="A28" s="0" t="str">
        <f aca="false">UPPER(B28)&amp;UPPER(C28)</f>
        <v>MINOTJÉRÔME</v>
      </c>
      <c r="B28" s="13" t="s">
        <v>261</v>
      </c>
      <c r="C28" s="13" t="s">
        <v>109</v>
      </c>
      <c r="E28" s="29"/>
      <c r="H28" s="0" t="s">
        <v>322</v>
      </c>
      <c r="I28" s="29"/>
      <c r="J28" s="29"/>
      <c r="K28" s="0" t="n">
        <f aca="false">F28</f>
        <v>0</v>
      </c>
    </row>
    <row r="29" customFormat="false" ht="15" hidden="false" customHeight="false" outlineLevel="0" collapsed="false">
      <c r="A29" s="0" t="str">
        <f aca="false">UPPER(B29)&amp;UPPER(C29)</f>
        <v>HOCQUETBENJAMIN</v>
      </c>
      <c r="B29" s="13" t="s">
        <v>216</v>
      </c>
      <c r="C29" s="13" t="s">
        <v>93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FABRISJONATHAN</v>
      </c>
      <c r="B30" s="13" t="s">
        <v>222</v>
      </c>
      <c r="C30" s="13" t="s">
        <v>83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QUIEVREUXEDDY</v>
      </c>
      <c r="B31" s="13" t="s">
        <v>265</v>
      </c>
      <c r="C31" s="13" t="s">
        <v>132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DE CONINCKBENOÎT</v>
      </c>
      <c r="B32" s="13" t="s">
        <v>201</v>
      </c>
      <c r="C32" s="13" t="s">
        <v>60</v>
      </c>
      <c r="E32" s="35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FONTAINEAMÉLIE</v>
      </c>
      <c r="B33" s="32" t="s">
        <v>246</v>
      </c>
      <c r="C33" s="32" t="s">
        <v>80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PARADADAVID P.</v>
      </c>
      <c r="B34" s="13" t="s">
        <v>264</v>
      </c>
      <c r="C34" s="13" t="s">
        <v>82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SIRAUXLAURENT</v>
      </c>
      <c r="B35" s="13" t="s">
        <v>266</v>
      </c>
      <c r="C35" s="13" t="s">
        <v>151</v>
      </c>
      <c r="E35" s="35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WASTERZAKFREDERIK</v>
      </c>
      <c r="B36" s="13" t="s">
        <v>218</v>
      </c>
      <c r="C36" s="13" t="s">
        <v>111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GASKINRUDI</v>
      </c>
      <c r="B37" s="13" t="s">
        <v>213</v>
      </c>
      <c r="C37" s="13" t="s">
        <v>103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MAROTTAROCCO</v>
      </c>
      <c r="B38" s="13" t="s">
        <v>256</v>
      </c>
      <c r="C38" s="13" t="s">
        <v>168</v>
      </c>
      <c r="E38" s="35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LANGHENDRIESDOMINIQUE L.</v>
      </c>
      <c r="B39" s="32" t="s">
        <v>252</v>
      </c>
      <c r="C39" s="32" t="s">
        <v>130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COLLARDBERNADETTE</v>
      </c>
      <c r="B40" s="32" t="s">
        <v>236</v>
      </c>
      <c r="C40" s="32" t="s">
        <v>145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MAHYSYLVIE M.</v>
      </c>
      <c r="B41" s="32" t="s">
        <v>254</v>
      </c>
      <c r="C41" s="32" t="s">
        <v>127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TRAENMARTINE T.</v>
      </c>
      <c r="B42" s="32" t="s">
        <v>268</v>
      </c>
      <c r="C42" s="32" t="s">
        <v>178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DURITAJANIKA</v>
      </c>
      <c r="B43" s="13" t="s">
        <v>204</v>
      </c>
      <c r="C43" s="13" t="s">
        <v>128</v>
      </c>
      <c r="E43" s="35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LEHAIREDAVID L.</v>
      </c>
      <c r="B44" s="13" t="s">
        <v>220</v>
      </c>
      <c r="C44" s="13" t="s">
        <v>99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MARTINPATRICIA</v>
      </c>
      <c r="B45" s="32" t="s">
        <v>257</v>
      </c>
      <c r="C45" s="32" t="s">
        <v>107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DERIDDERRODNEY</v>
      </c>
      <c r="B46" s="13" t="s">
        <v>217</v>
      </c>
      <c r="C46" s="13" t="s">
        <v>76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LEHAIREFRANCIS</v>
      </c>
      <c r="B47" s="13" t="s">
        <v>220</v>
      </c>
      <c r="C47" s="13" t="s">
        <v>253</v>
      </c>
      <c r="E47" s="29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FABRISHUGO</v>
      </c>
      <c r="B48" s="13" t="s">
        <v>222</v>
      </c>
      <c r="C48" s="13" t="s">
        <v>68</v>
      </c>
      <c r="E48" s="35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CHARLIERYANNICK</v>
      </c>
      <c r="B49" s="13" t="s">
        <v>207</v>
      </c>
      <c r="C49" s="13" t="s">
        <v>235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RUBAYCHRISTOPHE</v>
      </c>
      <c r="B50" s="13" t="s">
        <v>208</v>
      </c>
      <c r="C50" s="13" t="s">
        <v>70</v>
      </c>
      <c r="E50" s="29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ANDRIESSENSBRIGITTE</v>
      </c>
      <c r="B51" s="32" t="s">
        <v>229</v>
      </c>
      <c r="C51" s="32" t="s">
        <v>117</v>
      </c>
      <c r="E51" s="29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DOYENFANNY</v>
      </c>
      <c r="B52" s="32" t="s">
        <v>240</v>
      </c>
      <c r="C52" s="32" t="s">
        <v>164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MEHOUDENSALAIN</v>
      </c>
      <c r="B53" s="13" t="s">
        <v>258</v>
      </c>
      <c r="C53" s="13" t="s">
        <v>259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MORO LAVADOAMBROSIO</v>
      </c>
      <c r="B54" s="13" t="s">
        <v>262</v>
      </c>
      <c r="C54" s="13" t="s">
        <v>263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FIACCAPRILECARMELA</v>
      </c>
      <c r="B55" s="32" t="s">
        <v>244</v>
      </c>
      <c r="C55" s="32" t="s">
        <v>245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CHALLEEMMANUELLE</v>
      </c>
      <c r="B56" s="32" t="s">
        <v>234</v>
      </c>
      <c r="C56" s="32" t="s">
        <v>143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BEQUETGINETTE</v>
      </c>
      <c r="B57" s="32" t="s">
        <v>230</v>
      </c>
      <c r="C57" s="32" t="s">
        <v>231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MATONHERMAN</v>
      </c>
      <c r="B58" s="13" t="s">
        <v>224</v>
      </c>
      <c r="C58" s="13" t="s">
        <v>113</v>
      </c>
      <c r="E58" s="29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FAUCONNIERISABELLE F.</v>
      </c>
      <c r="B59" s="32" t="s">
        <v>242</v>
      </c>
      <c r="C59" s="32" t="s">
        <v>243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PLETINCKXISABELLE P.</v>
      </c>
      <c r="B60" s="32" t="s">
        <v>203</v>
      </c>
      <c r="C60" s="32" t="s">
        <v>159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AISSATOUISSA</v>
      </c>
      <c r="B61" s="32" t="s">
        <v>226</v>
      </c>
      <c r="C61" s="32" t="s">
        <v>227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VAN ERTBRUGGENJOHAN</v>
      </c>
      <c r="B62" s="13" t="s">
        <v>269</v>
      </c>
      <c r="C62" s="13" t="s">
        <v>270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GINEPROLAURENCE</v>
      </c>
      <c r="B63" s="32" t="s">
        <v>249</v>
      </c>
      <c r="C63" s="32" t="s">
        <v>166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VANHOUCHELAURENT</v>
      </c>
      <c r="B64" s="13" t="s">
        <v>271</v>
      </c>
      <c r="C64" s="13" t="s">
        <v>151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DURITALILIAN</v>
      </c>
      <c r="B65" s="13" t="s">
        <v>204</v>
      </c>
      <c r="C65" s="13" t="s">
        <v>152</v>
      </c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HUSTINMARC H.</v>
      </c>
      <c r="B66" s="13" t="s">
        <v>221</v>
      </c>
      <c r="C66" s="13" t="s">
        <v>156</v>
      </c>
      <c r="E66" s="29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ZOCASTELLOMARCO</v>
      </c>
      <c r="B67" s="13" t="s">
        <v>273</v>
      </c>
      <c r="C67" s="13" t="s">
        <v>274</v>
      </c>
      <c r="E67" s="29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225</v>
      </c>
      <c r="C68" s="32" t="s">
        <v>141</v>
      </c>
      <c r="F68" s="0" t="str">
        <f aca="false">IF(D68&gt;0,ROUND(101-(D68*100/$C$2),2),"")</f>
        <v/>
      </c>
    </row>
    <row r="69" customFormat="false" ht="15" hidden="false" customHeight="false" outlineLevel="0" collapsed="false">
      <c r="B69" s="13" t="s">
        <v>232</v>
      </c>
      <c r="C69" s="13" t="s">
        <v>233</v>
      </c>
      <c r="F69" s="0" t="str">
        <f aca="false">IF(D69&gt;0,ROUND(101-(D69*100/$C$2),2),"")</f>
        <v/>
      </c>
    </row>
    <row r="70" customFormat="false" ht="15" hidden="false" customHeight="false" outlineLevel="0" collapsed="false">
      <c r="B70" s="13" t="s">
        <v>238</v>
      </c>
      <c r="C70" s="13" t="s">
        <v>239</v>
      </c>
      <c r="F70" s="0" t="str">
        <f aca="false">IF(D70&gt;0,ROUND(101-(D70*100/$C$2),2),"")</f>
        <v/>
      </c>
    </row>
    <row r="71" customFormat="false" ht="15" hidden="false" customHeight="false" outlineLevel="0" collapsed="false">
      <c r="B71" s="32" t="s">
        <v>204</v>
      </c>
      <c r="C71" s="32" t="s">
        <v>139</v>
      </c>
      <c r="F71" s="0" t="str">
        <f aca="false">IF(D71&gt;0,ROUND(101-(D71*100/$C$2),2),"")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237" min="14" style="0" width="9.14"/>
    <col collapsed="false" customWidth="true" hidden="false" outlineLevel="0" max="1025" min="238" style="0" width="9"/>
  </cols>
  <sheetData>
    <row r="1" customFormat="false" ht="15" hidden="false" customHeight="false" outlineLevel="0" collapsed="false">
      <c r="B1" s="26" t="s">
        <v>323</v>
      </c>
      <c r="C1" s="21"/>
    </row>
    <row r="2" customFormat="false" ht="15" hidden="false" customHeight="false" outlineLevel="0" collapsed="false">
      <c r="B2" s="13" t="s">
        <v>194</v>
      </c>
      <c r="C2" s="13" t="n">
        <v>549</v>
      </c>
      <c r="H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316</v>
      </c>
      <c r="I3" s="31" t="n">
        <v>0.0303240740740741</v>
      </c>
      <c r="J3" s="29"/>
    </row>
    <row r="4" customFormat="false" ht="15" hidden="false" customHeight="false" outlineLevel="0" collapsed="false">
      <c r="A4" s="0" t="str">
        <f aca="false">UPPER(B4)&amp;UPPER(C4)</f>
        <v>FURNARIROBERTO</v>
      </c>
      <c r="B4" s="13" t="s">
        <v>247</v>
      </c>
      <c r="C4" s="13" t="s">
        <v>64</v>
      </c>
      <c r="D4" s="0" t="n">
        <v>69</v>
      </c>
      <c r="E4" s="31" t="n">
        <v>0.0364699074074074</v>
      </c>
      <c r="F4" s="0" t="n">
        <f aca="false">IF(D4&gt;0,ROUND(101-(D4*100/$C$2),2),"")</f>
        <v>88.43</v>
      </c>
      <c r="H4" s="0" t="str">
        <f aca="false">D4&amp;" "&amp;PROPER(C4)&amp;" "</f>
        <v>69 Roberto </v>
      </c>
      <c r="I4" s="31" t="n">
        <f aca="false">E4</f>
        <v>0.0364699074074074</v>
      </c>
      <c r="J4" s="29" t="s">
        <v>202</v>
      </c>
      <c r="K4" s="0" t="n">
        <f aca="false">F4</f>
        <v>88.43</v>
      </c>
      <c r="M4" s="0" t="e">
        <f aca="false">UPPER(#REF!)&amp;UPPER(#REF!)</f>
        <v>#REF!</v>
      </c>
    </row>
    <row r="5" customFormat="false" ht="15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75</v>
      </c>
      <c r="E5" s="31" t="n">
        <v>0.036875</v>
      </c>
      <c r="F5" s="0" t="n">
        <f aca="false">IF(D5&gt;0,ROUND(101-(D5*100/$C$2),2),"")</f>
        <v>87.34</v>
      </c>
      <c r="H5" s="0" t="str">
        <f aca="false">D5&amp;" "&amp;PROPER(C5)&amp;" "</f>
        <v>75 Zolika </v>
      </c>
      <c r="I5" s="31" t="n">
        <f aca="false">E5</f>
        <v>0.036875</v>
      </c>
      <c r="J5" s="29" t="s">
        <v>202</v>
      </c>
      <c r="K5" s="0" t="n">
        <f aca="false">F5</f>
        <v>87.34</v>
      </c>
      <c r="M5" s="0" t="e">
        <f aca="false">UPPER(#REF!)&amp;UPPER(#REF!)</f>
        <v>#REF!</v>
      </c>
    </row>
    <row r="6" customFormat="false" ht="15" hidden="false" customHeight="false" outlineLevel="0" collapsed="false">
      <c r="A6" s="0" t="str">
        <f aca="false">UPPER(B6)&amp;UPPER(C6)</f>
        <v>DEMOULINOLIVIER</v>
      </c>
      <c r="B6" s="13" t="s">
        <v>206</v>
      </c>
      <c r="C6" s="13" t="s">
        <v>66</v>
      </c>
      <c r="D6" s="0" t="n">
        <v>125</v>
      </c>
      <c r="E6" s="31" t="n">
        <v>0.0395833333333333</v>
      </c>
      <c r="F6" s="0" t="n">
        <f aca="false">IF(D6&gt;0,ROUND(101-(D6*100/$C$2),2),"")</f>
        <v>78.23</v>
      </c>
      <c r="H6" s="0" t="str">
        <f aca="false">D6&amp;" "&amp;PROPER(C6)&amp;" "</f>
        <v>125 Olivier </v>
      </c>
      <c r="I6" s="31" t="n">
        <f aca="false">E6</f>
        <v>0.0395833333333333</v>
      </c>
      <c r="J6" s="29" t="s">
        <v>202</v>
      </c>
      <c r="K6" s="0" t="n">
        <f aca="false">F6</f>
        <v>78.23</v>
      </c>
      <c r="M6" s="0" t="e">
        <f aca="false">UPPER(#REF!)&amp;UPPER(#REF!)</f>
        <v>#REF!</v>
      </c>
    </row>
    <row r="7" customFormat="false" ht="15" hidden="false" customHeight="false" outlineLevel="0" collapsed="false">
      <c r="A7" s="0" t="str">
        <f aca="false">UPPER(B7)&amp;UPPER(C7)</f>
        <v>ALVAREZ BLANCOMANUEL</v>
      </c>
      <c r="B7" s="13" t="s">
        <v>228</v>
      </c>
      <c r="C7" s="13" t="s">
        <v>74</v>
      </c>
      <c r="D7" s="0" t="n">
        <v>182</v>
      </c>
      <c r="E7" s="28" t="n">
        <v>0.0419560185185185</v>
      </c>
      <c r="F7" s="0" t="n">
        <f aca="false">IF(D7&gt;0,ROUND(101-(D7*100/$C$2),2),"")</f>
        <v>67.85</v>
      </c>
      <c r="H7" s="0" t="str">
        <f aca="false">D7&amp;" "&amp;PROPER(C7)&amp;" "</f>
        <v>182 Manuel </v>
      </c>
      <c r="I7" s="28" t="n">
        <f aca="false">E7</f>
        <v>0.0419560185185185</v>
      </c>
      <c r="J7" s="29" t="s">
        <v>202</v>
      </c>
      <c r="K7" s="0" t="n">
        <f aca="false">F7</f>
        <v>67.85</v>
      </c>
      <c r="M7" s="0" t="e">
        <f aca="false">UPPER(#REF!)&amp;UPPER(#REF!)</f>
        <v>#REF!</v>
      </c>
    </row>
    <row r="8" customFormat="false" ht="15" hidden="false" customHeight="false" outlineLevel="0" collapsed="false">
      <c r="A8" s="0" t="str">
        <f aca="false">UPPER(B8)&amp;UPPER(C8)</f>
        <v>HOCQUETBENJAMIN</v>
      </c>
      <c r="B8" s="13" t="s">
        <v>216</v>
      </c>
      <c r="C8" s="13" t="s">
        <v>93</v>
      </c>
      <c r="D8" s="0" t="n">
        <v>213</v>
      </c>
      <c r="E8" s="28" t="n">
        <v>0.0436689814814815</v>
      </c>
      <c r="F8" s="0" t="n">
        <f aca="false">IF(D8&gt;0,ROUND(101-(D8*100/$C$2),2),"")</f>
        <v>62.2</v>
      </c>
      <c r="H8" s="0" t="str">
        <f aca="false">D8&amp;" "&amp;PROPER(C8)&amp;" "</f>
        <v>213 Benjamin </v>
      </c>
      <c r="I8" s="28" t="n">
        <f aca="false">E8</f>
        <v>0.0436689814814815</v>
      </c>
      <c r="J8" s="29" t="s">
        <v>202</v>
      </c>
      <c r="K8" s="0" t="n">
        <f aca="false">F8</f>
        <v>62.2</v>
      </c>
      <c r="M8" s="0" t="e">
        <f aca="false">UPPER(#REF!)&amp;UPPER(#REF!)</f>
        <v>#REF!</v>
      </c>
    </row>
    <row r="9" customFormat="false" ht="15" hidden="false" customHeight="false" outlineLevel="0" collapsed="false">
      <c r="A9" s="0" t="str">
        <f aca="false">UPPER(B9)&amp;UPPER(C9)</f>
        <v>PLETINCKXSYLVIE P.</v>
      </c>
      <c r="B9" s="32" t="s">
        <v>203</v>
      </c>
      <c r="C9" s="32" t="s">
        <v>72</v>
      </c>
      <c r="D9" s="0" t="n">
        <v>225</v>
      </c>
      <c r="E9" s="28" t="n">
        <v>0.044375</v>
      </c>
      <c r="F9" s="0" t="n">
        <f aca="false">IF(D9&gt;0,ROUND(101-(D9*100/$C$2),2),"")</f>
        <v>60.02</v>
      </c>
      <c r="H9" s="0" t="str">
        <f aca="false">D9&amp;" "&amp;PROPER(C9)&amp;" "</f>
        <v>225 Sylvie P. </v>
      </c>
      <c r="I9" s="28" t="n">
        <f aca="false">E9</f>
        <v>0.044375</v>
      </c>
      <c r="J9" s="29" t="s">
        <v>202</v>
      </c>
      <c r="K9" s="0" t="n">
        <f aca="false">F9</f>
        <v>60.02</v>
      </c>
    </row>
    <row r="10" customFormat="false" ht="15" hidden="false" customHeight="false" outlineLevel="0" collapsed="false">
      <c r="A10" s="0" t="str">
        <f aca="false">UPPER(B10)&amp;UPPER(C10)</f>
        <v>RUBAYCHRISTOPHE</v>
      </c>
      <c r="B10" s="13" t="s">
        <v>208</v>
      </c>
      <c r="C10" s="13" t="s">
        <v>70</v>
      </c>
      <c r="D10" s="0" t="n">
        <v>252</v>
      </c>
      <c r="E10" s="28" t="n">
        <v>0.045462962962963</v>
      </c>
      <c r="F10" s="0" t="n">
        <f aca="false">IF(D10&gt;0,ROUND(101-(D10*100/$C$2),2),"")</f>
        <v>55.1</v>
      </c>
      <c r="H10" s="0" t="str">
        <f aca="false">D10&amp;" "&amp;PROPER(C10)&amp;" "</f>
        <v>252 Christophe </v>
      </c>
      <c r="I10" s="28" t="n">
        <f aca="false">E10</f>
        <v>0.045462962962963</v>
      </c>
      <c r="J10" s="29" t="s">
        <v>202</v>
      </c>
      <c r="K10" s="0" t="n">
        <f aca="false">F10</f>
        <v>55.1</v>
      </c>
    </row>
    <row r="11" customFormat="false" ht="15" hidden="false" customHeight="false" outlineLevel="0" collapsed="false">
      <c r="A11" s="0" t="str">
        <f aca="false">UPPER(B11)&amp;UPPER(C11)</f>
        <v>GLIBERTLAETITIA</v>
      </c>
      <c r="B11" s="32" t="s">
        <v>250</v>
      </c>
      <c r="C11" s="32" t="s">
        <v>85</v>
      </c>
      <c r="D11" s="0" t="n">
        <v>283</v>
      </c>
      <c r="E11" s="28" t="n">
        <v>0.0466782407407407</v>
      </c>
      <c r="F11" s="0" t="n">
        <f aca="false">IF(D11&gt;0,ROUND(101-(D11*100/$C$2),2),"")</f>
        <v>49.45</v>
      </c>
      <c r="H11" s="0" t="str">
        <f aca="false">D11&amp;" "&amp;PROPER(C11)&amp;" "</f>
        <v>283 Laetitia </v>
      </c>
      <c r="I11" s="28" t="n">
        <f aca="false">E11</f>
        <v>0.0466782407407407</v>
      </c>
      <c r="J11" s="29" t="s">
        <v>202</v>
      </c>
      <c r="K11" s="0" t="n">
        <f aca="false">F11</f>
        <v>49.45</v>
      </c>
    </row>
    <row r="12" customFormat="false" ht="15" hidden="false" customHeight="false" outlineLevel="0" collapsed="false">
      <c r="A12" s="0" t="str">
        <f aca="false">UPPER(B12)&amp;UPPER(C12)</f>
        <v>VERMEEREDIDIER</v>
      </c>
      <c r="B12" s="13" t="s">
        <v>272</v>
      </c>
      <c r="C12" s="13" t="s">
        <v>58</v>
      </c>
      <c r="D12" s="0" t="n">
        <v>294</v>
      </c>
      <c r="E12" s="28" t="n">
        <v>0.0473611111111111</v>
      </c>
      <c r="F12" s="0" t="n">
        <f aca="false">IF(D12&gt;0,ROUND(101-(D12*100/$C$2),2),"")</f>
        <v>47.45</v>
      </c>
      <c r="H12" s="0" t="str">
        <f aca="false">D12&amp;" "&amp;PROPER(C12)&amp;" "</f>
        <v>294 Didier </v>
      </c>
      <c r="I12" s="28" t="n">
        <f aca="false">E12</f>
        <v>0.0473611111111111</v>
      </c>
      <c r="J12" s="29" t="s">
        <v>202</v>
      </c>
      <c r="K12" s="0" t="n">
        <f aca="false">F12</f>
        <v>47.45</v>
      </c>
    </row>
    <row r="13" customFormat="false" ht="15" hidden="false" customHeight="false" outlineLevel="0" collapsed="false">
      <c r="A13" s="0" t="str">
        <f aca="false">UPPER(B13)&amp;UPPER(C13)</f>
        <v>GAGNONMARIE-JOSÉE</v>
      </c>
      <c r="B13" s="32" t="s">
        <v>248</v>
      </c>
      <c r="C13" s="32" t="s">
        <v>97</v>
      </c>
      <c r="D13" s="0" t="n">
        <v>339</v>
      </c>
      <c r="E13" s="28" t="n">
        <v>0.0495833333333333</v>
      </c>
      <c r="F13" s="0" t="n">
        <f aca="false">IF(D13&gt;0,ROUND(101-(D13*100/$C$2),2),"")</f>
        <v>39.25</v>
      </c>
      <c r="H13" s="0" t="str">
        <f aca="false">D13&amp;" "&amp;PROPER(C13)&amp;" "</f>
        <v>339 Marie-Josée </v>
      </c>
      <c r="I13" s="28" t="n">
        <f aca="false">E13</f>
        <v>0.0495833333333333</v>
      </c>
      <c r="J13" s="29" t="s">
        <v>202</v>
      </c>
      <c r="K13" s="0" t="n">
        <f aca="false">F13</f>
        <v>39.25</v>
      </c>
    </row>
    <row r="14" customFormat="false" ht="15" hidden="false" customHeight="false" outlineLevel="0" collapsed="false">
      <c r="A14" s="0" t="str">
        <f aca="false">UPPER(B14)&amp;UPPER(C14)</f>
        <v>LAGAERTRITA</v>
      </c>
      <c r="B14" s="32" t="s">
        <v>209</v>
      </c>
      <c r="C14" s="32" t="s">
        <v>91</v>
      </c>
      <c r="D14" s="0" t="n">
        <v>384</v>
      </c>
      <c r="E14" s="28" t="n">
        <v>0.0517939814814815</v>
      </c>
      <c r="F14" s="0" t="n">
        <f aca="false">IF(D14&gt;0,ROUND(101-(D14*100/$C$2),2),"")</f>
        <v>31.05</v>
      </c>
      <c r="H14" s="0" t="str">
        <f aca="false">D14&amp;" "&amp;PROPER(C14)&amp;" "</f>
        <v>384 Rita </v>
      </c>
      <c r="I14" s="28" t="n">
        <f aca="false">E14</f>
        <v>0.0517939814814815</v>
      </c>
      <c r="J14" s="29" t="s">
        <v>202</v>
      </c>
      <c r="K14" s="0" t="n">
        <f aca="false">F14</f>
        <v>31.05</v>
      </c>
    </row>
    <row r="15" customFormat="false" ht="15" hidden="false" customHeight="false" outlineLevel="0" collapsed="false">
      <c r="A15" s="0" t="str">
        <f aca="false">UPPER(B15)&amp;UPPER(C15)</f>
        <v>WASTERZAKFREDERIK</v>
      </c>
      <c r="B15" s="13" t="s">
        <v>218</v>
      </c>
      <c r="C15" s="13" t="s">
        <v>111</v>
      </c>
      <c r="D15" s="0" t="n">
        <v>385</v>
      </c>
      <c r="E15" s="28" t="n">
        <v>0.0518402777777778</v>
      </c>
      <c r="F15" s="0" t="n">
        <f aca="false">IF(D15&gt;0,ROUND(101-(D15*100/$C$2),2),"")</f>
        <v>30.87</v>
      </c>
      <c r="H15" s="0" t="str">
        <f aca="false">D15&amp;" "&amp;PROPER(C15)&amp;" "</f>
        <v>385 Frederik </v>
      </c>
      <c r="I15" s="28" t="n">
        <f aca="false">E15</f>
        <v>0.0518402777777778</v>
      </c>
      <c r="J15" s="29" t="s">
        <v>202</v>
      </c>
      <c r="K15" s="0" t="n">
        <f aca="false">F15</f>
        <v>30.87</v>
      </c>
    </row>
    <row r="16" customFormat="false" ht="15" hidden="false" customHeight="false" outlineLevel="0" collapsed="false">
      <c r="A16" s="0" t="str">
        <f aca="false">UPPER(B16)&amp;UPPER(C16)</f>
        <v>MAJAQUENTIN</v>
      </c>
      <c r="B16" s="13" t="s">
        <v>255</v>
      </c>
      <c r="C16" s="13" t="s">
        <v>95</v>
      </c>
      <c r="D16" s="0" t="n">
        <v>435</v>
      </c>
      <c r="E16" s="28" t="n">
        <v>0.0545138888888889</v>
      </c>
      <c r="F16" s="0" t="n">
        <f aca="false">IF(D16&gt;0,ROUND(101-(D16*100/$C$2),2),"")</f>
        <v>21.77</v>
      </c>
      <c r="H16" s="0" t="str">
        <f aca="false">D16&amp;" "&amp;PROPER(C16)&amp;" "</f>
        <v>435 Quentin </v>
      </c>
      <c r="I16" s="28" t="n">
        <f aca="false">E16</f>
        <v>0.0545138888888889</v>
      </c>
      <c r="J16" s="29" t="s">
        <v>202</v>
      </c>
      <c r="K16" s="0" t="n">
        <f aca="false">F16</f>
        <v>21.77</v>
      </c>
    </row>
    <row r="17" customFormat="false" ht="15" hidden="false" customHeight="false" outlineLevel="0" collapsed="false">
      <c r="A17" s="0" t="str">
        <f aca="false">UPPER(B17)&amp;UPPER(C17)</f>
        <v>DE ROECKMONIQUE</v>
      </c>
      <c r="B17" s="32" t="s">
        <v>237</v>
      </c>
      <c r="C17" s="32" t="s">
        <v>105</v>
      </c>
      <c r="D17" s="0" t="n">
        <v>452</v>
      </c>
      <c r="E17" s="28" t="n">
        <v>0.0559027777777778</v>
      </c>
      <c r="F17" s="0" t="n">
        <f aca="false">IF(D17&gt;0,ROUND(101-(D17*100/$C$2),2),"")</f>
        <v>18.67</v>
      </c>
      <c r="H17" s="0" t="str">
        <f aca="false">D17&amp;" "&amp;PROPER(C17)&amp;" "</f>
        <v>452 Monique </v>
      </c>
      <c r="I17" s="28" t="n">
        <f aca="false">E17</f>
        <v>0.0559027777777778</v>
      </c>
      <c r="J17" s="29" t="s">
        <v>202</v>
      </c>
      <c r="K17" s="0" t="n">
        <f aca="false">F17</f>
        <v>18.67</v>
      </c>
    </row>
    <row r="18" customFormat="false" ht="15" hidden="false" customHeight="false" outlineLevel="0" collapsed="false">
      <c r="A18" s="0" t="str">
        <f aca="false">UPPER(B18)&amp;UPPER(C18)</f>
        <v>GASKINRUDI</v>
      </c>
      <c r="B18" s="13" t="s">
        <v>213</v>
      </c>
      <c r="C18" s="13" t="s">
        <v>103</v>
      </c>
      <c r="D18" s="0" t="n">
        <v>482</v>
      </c>
      <c r="E18" s="28" t="n">
        <v>0.0592592592592593</v>
      </c>
      <c r="F18" s="0" t="n">
        <f aca="false">IF(D18&gt;0,ROUND(101-(D18*100/$C$2),2),"")</f>
        <v>13.2</v>
      </c>
      <c r="H18" s="0" t="str">
        <f aca="false">D18&amp;" "&amp;PROPER(C18)&amp;" "</f>
        <v>482 Rudi </v>
      </c>
      <c r="I18" s="28" t="n">
        <f aca="false">E18</f>
        <v>0.0592592592592593</v>
      </c>
      <c r="J18" s="29" t="s">
        <v>202</v>
      </c>
      <c r="K18" s="0" t="n">
        <f aca="false">F18</f>
        <v>13.2</v>
      </c>
    </row>
    <row r="19" customFormat="false" ht="15" hidden="false" customHeight="false" outlineLevel="0" collapsed="false">
      <c r="A19" s="0" t="str">
        <f aca="false">UPPER(B19)&amp;UPPER(C19)</f>
        <v>DE CONINCKBENOÎT</v>
      </c>
      <c r="B19" s="13" t="s">
        <v>201</v>
      </c>
      <c r="C19" s="13" t="s">
        <v>60</v>
      </c>
      <c r="E19" s="28"/>
      <c r="F19" s="0" t="str">
        <f aca="false">IF(D19&gt;0,ROUND(101-(D19*100/$C$2),2),"")</f>
        <v/>
      </c>
      <c r="H19" s="18" t="s">
        <v>324</v>
      </c>
      <c r="I19" s="28"/>
      <c r="J19" s="29"/>
    </row>
    <row r="20" customFormat="false" ht="15" hidden="false" customHeight="false" outlineLevel="0" collapsed="false">
      <c r="A20" s="0" t="str">
        <f aca="false">UPPER(B20)&amp;UPPER(C20)</f>
        <v>EECKHOUTMARC E.</v>
      </c>
      <c r="B20" s="13" t="s">
        <v>223</v>
      </c>
      <c r="C20" s="13" t="s">
        <v>78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FONTAINEAMÉLIE</v>
      </c>
      <c r="B21" s="32" t="s">
        <v>246</v>
      </c>
      <c r="C21" s="32" t="s">
        <v>80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PARADADAVID P.</v>
      </c>
      <c r="B22" s="13" t="s">
        <v>264</v>
      </c>
      <c r="C22" s="13" t="s">
        <v>82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MINOTJÉRÔME</v>
      </c>
      <c r="B23" s="13" t="s">
        <v>261</v>
      </c>
      <c r="C23" s="13" t="s">
        <v>109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QUIEVREUXEDDY</v>
      </c>
      <c r="B24" s="13" t="s">
        <v>265</v>
      </c>
      <c r="C24" s="13" t="s">
        <v>132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CHARLIERBAUDOUIN</v>
      </c>
      <c r="B25" s="13" t="s">
        <v>207</v>
      </c>
      <c r="C25" s="13" t="s">
        <v>89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SIRAUXLAURENT</v>
      </c>
      <c r="B26" s="13" t="s">
        <v>266</v>
      </c>
      <c r="C26" s="13" t="s">
        <v>151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MAROTTAROCCO</v>
      </c>
      <c r="B27" s="13" t="s">
        <v>256</v>
      </c>
      <c r="C27" s="13" t="s">
        <v>168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LANGHENDRIESDOMINIQUE L.</v>
      </c>
      <c r="B28" s="32" t="s">
        <v>252</v>
      </c>
      <c r="C28" s="32" t="s">
        <v>130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COLLARDBERNADETTE</v>
      </c>
      <c r="B29" s="32" t="s">
        <v>236</v>
      </c>
      <c r="C29" s="32" t="s">
        <v>145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MAHYSYLVIE M.</v>
      </c>
      <c r="B30" s="32" t="s">
        <v>254</v>
      </c>
      <c r="C30" s="32" t="s">
        <v>127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TRAENMARTINE T.</v>
      </c>
      <c r="B31" s="32" t="s">
        <v>268</v>
      </c>
      <c r="C31" s="32" t="s">
        <v>178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DURITAJANIKA</v>
      </c>
      <c r="B32" s="13" t="s">
        <v>204</v>
      </c>
      <c r="C32" s="13" t="s">
        <v>128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HAYETTEELOÏSE</v>
      </c>
      <c r="B33" s="13" t="s">
        <v>251</v>
      </c>
      <c r="C33" s="13" t="s">
        <v>170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LEHAIREDAVID L.</v>
      </c>
      <c r="B34" s="13" t="s">
        <v>220</v>
      </c>
      <c r="C34" s="13" t="s">
        <v>99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TCHATCHOUANG NANAPRUDENCE</v>
      </c>
      <c r="B35" s="32" t="s">
        <v>267</v>
      </c>
      <c r="C35" s="32" t="s">
        <v>121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MARTINPATRICIA</v>
      </c>
      <c r="B36" s="32" t="s">
        <v>257</v>
      </c>
      <c r="C36" s="32" t="s">
        <v>107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DERIDDERRODNEY</v>
      </c>
      <c r="B37" s="13" t="s">
        <v>217</v>
      </c>
      <c r="C37" s="13" t="s">
        <v>76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LEHAIREFRANCIS</v>
      </c>
      <c r="B38" s="13" t="s">
        <v>220</v>
      </c>
      <c r="C38" s="13" t="s">
        <v>253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FABRISHUGO</v>
      </c>
      <c r="B39" s="13" t="s">
        <v>222</v>
      </c>
      <c r="C39" s="13" t="s">
        <v>68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CHARLIERYANNICK</v>
      </c>
      <c r="B40" s="13" t="s">
        <v>207</v>
      </c>
      <c r="C40" s="13" t="s">
        <v>235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QUINTYNMATHIEU</v>
      </c>
      <c r="B41" s="13" t="s">
        <v>214</v>
      </c>
      <c r="C41" s="13" t="s">
        <v>115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FABRISJONATHAN</v>
      </c>
      <c r="B42" s="13" t="s">
        <v>222</v>
      </c>
      <c r="C42" s="13" t="s">
        <v>83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MERTENSANNE</v>
      </c>
      <c r="B43" s="32" t="s">
        <v>260</v>
      </c>
      <c r="C43" s="32" t="s">
        <v>119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COOSEMANSISABELLE C.</v>
      </c>
      <c r="B44" s="32" t="s">
        <v>211</v>
      </c>
      <c r="C44" s="32" t="s">
        <v>101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DUMONTDOMINIQUE D.</v>
      </c>
      <c r="B45" s="32" t="s">
        <v>241</v>
      </c>
      <c r="C45" s="32" t="s">
        <v>125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ANDRIESSENSBRIGITTE</v>
      </c>
      <c r="B46" s="32" t="s">
        <v>229</v>
      </c>
      <c r="C46" s="32" t="s">
        <v>117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DOYENFANNY</v>
      </c>
      <c r="B47" s="32" t="s">
        <v>240</v>
      </c>
      <c r="C47" s="32" t="s">
        <v>164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MEHOUDENSALAIN</v>
      </c>
      <c r="B48" s="13" t="s">
        <v>258</v>
      </c>
      <c r="C48" s="13" t="s">
        <v>259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MORO LAVADOAMBROSIO</v>
      </c>
      <c r="B49" s="13" t="s">
        <v>262</v>
      </c>
      <c r="C49" s="13" t="s">
        <v>263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VANCUTSEMBERTRAND</v>
      </c>
      <c r="B50" s="13" t="s">
        <v>205</v>
      </c>
      <c r="C50" s="13" t="s">
        <v>87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325</v>
      </c>
      <c r="C1" s="21"/>
      <c r="N1" s="26" t="s">
        <v>326</v>
      </c>
      <c r="O1" s="21"/>
    </row>
    <row r="2" customFormat="false" ht="15" hidden="false" customHeight="false" outlineLevel="0" collapsed="false">
      <c r="B2" s="13" t="s">
        <v>194</v>
      </c>
      <c r="C2" s="13" t="n">
        <v>171</v>
      </c>
      <c r="H2" s="1" t="s">
        <v>195</v>
      </c>
      <c r="N2" s="0" t="s">
        <v>194</v>
      </c>
      <c r="O2" s="0" t="n">
        <v>160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327</v>
      </c>
      <c r="I3" s="29" t="n">
        <v>0.0234490740740741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328</v>
      </c>
      <c r="U3" s="29" t="n">
        <v>0.0118634259259259</v>
      </c>
      <c r="V3" s="29"/>
    </row>
    <row r="4" customFormat="false" ht="15" hidden="false" customHeight="false" outlineLevel="0" collapsed="false">
      <c r="A4" s="0" t="str">
        <f aca="false">UPPER(B4)&amp;UPPER(C4)</f>
        <v>FURNARIROBERTO</v>
      </c>
      <c r="B4" s="13" t="s">
        <v>247</v>
      </c>
      <c r="C4" s="13" t="s">
        <v>64</v>
      </c>
      <c r="D4" s="0" t="n">
        <v>11</v>
      </c>
      <c r="E4" s="29" t="n">
        <v>0.0291782407407407</v>
      </c>
      <c r="F4" s="0" t="n">
        <f aca="false">IF(D4&gt;0,ROUND(101-(D4*100/$C$2),2),"")</f>
        <v>94.57</v>
      </c>
      <c r="G4" s="0" t="s">
        <v>329</v>
      </c>
      <c r="H4" s="0" t="str">
        <f aca="false">D4&amp;" "&amp;PROPER(C4)&amp;" "</f>
        <v>11 Roberto </v>
      </c>
      <c r="I4" s="29" t="n">
        <f aca="false">E4</f>
        <v>0.0291782407407407</v>
      </c>
      <c r="J4" s="29" t="s">
        <v>202</v>
      </c>
      <c r="K4" s="0" t="n">
        <f aca="false">F4</f>
        <v>94.57</v>
      </c>
      <c r="L4" s="0" t="s">
        <v>330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10</v>
      </c>
      <c r="Q4" s="29" t="n">
        <v>0.0136226851851852</v>
      </c>
      <c r="R4" s="0" t="n">
        <f aca="false">ROUND((101-(P4*100/$O$2))*0.8,2)</f>
        <v>75.8</v>
      </c>
      <c r="T4" s="0" t="str">
        <f aca="false">P4&amp;" "&amp;PROPER(O4)&amp;" "</f>
        <v>10 Hugo </v>
      </c>
      <c r="U4" s="29" t="n">
        <f aca="false">Q4</f>
        <v>0.0136226851851852</v>
      </c>
      <c r="V4" s="29" t="s">
        <v>202</v>
      </c>
      <c r="W4" s="0" t="n">
        <f aca="false">R4</f>
        <v>75.8</v>
      </c>
    </row>
    <row r="5" customFormat="false" ht="15" hidden="false" customHeight="false" outlineLevel="0" collapsed="false">
      <c r="A5" s="0" t="str">
        <f aca="false">UPPER(B5)&amp;UPPER(C5)</f>
        <v>VERMEEREDIDIER</v>
      </c>
      <c r="B5" s="13" t="s">
        <v>272</v>
      </c>
      <c r="C5" s="13" t="s">
        <v>58</v>
      </c>
      <c r="D5" s="0" t="n">
        <v>15</v>
      </c>
      <c r="E5" s="29" t="n">
        <v>0.0300925925925926</v>
      </c>
      <c r="F5" s="0" t="n">
        <f aca="false">IF(D5&gt;0,ROUND(101-(D5*100/$C$2),2),"")</f>
        <v>92.23</v>
      </c>
      <c r="H5" s="0" t="str">
        <f aca="false">D5&amp;" "&amp;PROPER(C5)&amp;" "</f>
        <v>15 Didier </v>
      </c>
      <c r="I5" s="29" t="n">
        <f aca="false">E5</f>
        <v>0.0300925925925926</v>
      </c>
      <c r="J5" s="29" t="s">
        <v>202</v>
      </c>
      <c r="K5" s="0" t="n">
        <f aca="false">F5</f>
        <v>92.23</v>
      </c>
      <c r="L5" s="0" t="s">
        <v>331</v>
      </c>
      <c r="M5" s="0" t="str">
        <f aca="false">UPPER(N5)&amp;UPPER(O5)</f>
        <v>DURITAZOLIKA</v>
      </c>
      <c r="N5" s="13" t="s">
        <v>204</v>
      </c>
      <c r="O5" s="13" t="s">
        <v>62</v>
      </c>
      <c r="P5" s="0" t="n">
        <v>11</v>
      </c>
      <c r="Q5" s="35" t="n">
        <v>0.0142361111111111</v>
      </c>
      <c r="R5" s="0" t="n">
        <f aca="false">ROUND((101-(P5*100/$O$2))*0.8,2)</f>
        <v>75.3</v>
      </c>
      <c r="T5" s="0" t="str">
        <f aca="false">P5&amp;" "&amp;PROPER(O5)&amp;" "</f>
        <v>11 Zolika </v>
      </c>
      <c r="U5" s="29" t="n">
        <f aca="false">Q5</f>
        <v>0.0142361111111111</v>
      </c>
      <c r="V5" s="29" t="s">
        <v>202</v>
      </c>
      <c r="W5" s="0" t="n">
        <f aca="false">R5</f>
        <v>75.3</v>
      </c>
    </row>
    <row r="6" customFormat="false" ht="15" hidden="false" customHeight="false" outlineLevel="0" collapsed="false">
      <c r="A6" s="0" t="str">
        <f aca="false">UPPER(B6)&amp;UPPER(C6)</f>
        <v>HOCQUETBENJAMIN</v>
      </c>
      <c r="B6" s="13" t="s">
        <v>216</v>
      </c>
      <c r="C6" s="13" t="s">
        <v>93</v>
      </c>
      <c r="D6" s="0" t="n">
        <v>48</v>
      </c>
      <c r="E6" s="29" t="n">
        <v>0.0332407407407407</v>
      </c>
      <c r="F6" s="0" t="n">
        <f aca="false">IF(D6&gt;0,ROUND(101-(D6*100/$C$2),2),"")</f>
        <v>72.93</v>
      </c>
      <c r="H6" s="0" t="str">
        <f aca="false">D6&amp;" "&amp;PROPER(C6)&amp;" "</f>
        <v>48 Benjamin </v>
      </c>
      <c r="I6" s="29" t="n">
        <f aca="false">E6</f>
        <v>0.0332407407407407</v>
      </c>
      <c r="J6" s="29" t="s">
        <v>202</v>
      </c>
      <c r="K6" s="0" t="n">
        <f aca="false">F6</f>
        <v>72.93</v>
      </c>
      <c r="L6" s="0" t="s">
        <v>332</v>
      </c>
      <c r="M6" s="0" t="str">
        <f aca="false">UPPER(N6)&amp;UPPER(O6)</f>
        <v>DEMOULINOLIVIER</v>
      </c>
      <c r="N6" s="13" t="s">
        <v>206</v>
      </c>
      <c r="O6" s="13" t="s">
        <v>66</v>
      </c>
      <c r="P6" s="0" t="n">
        <v>15</v>
      </c>
      <c r="Q6" s="35" t="n">
        <v>0.0145833333333333</v>
      </c>
      <c r="R6" s="0" t="n">
        <f aca="false">ROUND((101-(P6*100/$O$2))*0.8,2)</f>
        <v>73.3</v>
      </c>
      <c r="T6" s="0" t="str">
        <f aca="false">P6&amp;" "&amp;PROPER(O6)&amp;" "</f>
        <v>15 Olivier </v>
      </c>
      <c r="U6" s="29" t="n">
        <f aca="false">Q6</f>
        <v>0.0145833333333333</v>
      </c>
      <c r="V6" s="29" t="s">
        <v>202</v>
      </c>
      <c r="W6" s="0" t="n">
        <f aca="false">R6</f>
        <v>73.3</v>
      </c>
    </row>
    <row r="7" customFormat="false" ht="15" hidden="false" customHeight="false" outlineLevel="0" collapsed="false">
      <c r="A7" s="0" t="str">
        <f aca="false">UPPER(B7)&amp;UPPER(C7)</f>
        <v>FABRISJONATHAN</v>
      </c>
      <c r="B7" s="13" t="s">
        <v>222</v>
      </c>
      <c r="C7" s="13" t="s">
        <v>83</v>
      </c>
      <c r="D7" s="0" t="n">
        <v>54</v>
      </c>
      <c r="E7" s="29" t="n">
        <v>0.0340162037037037</v>
      </c>
      <c r="F7" s="0" t="n">
        <f aca="false">IF(D7&gt;0,ROUND(101-(D7*100/$C$2),2),"")</f>
        <v>69.42</v>
      </c>
      <c r="H7" s="0" t="str">
        <f aca="false">D7&amp;" "&amp;PROPER(C7)&amp;" "</f>
        <v>54 Jonathan </v>
      </c>
      <c r="I7" s="29" t="n">
        <f aca="false">E7</f>
        <v>0.0340162037037037</v>
      </c>
      <c r="J7" s="29" t="s">
        <v>202</v>
      </c>
      <c r="K7" s="0" t="n">
        <f aca="false">F7</f>
        <v>69.42</v>
      </c>
      <c r="M7" s="0" t="str">
        <f aca="false">UPPER(N7)&amp;UPPER(O7)</f>
        <v>RUBAYCHRISTOPHE</v>
      </c>
      <c r="N7" s="13" t="s">
        <v>208</v>
      </c>
      <c r="O7" s="13" t="s">
        <v>70</v>
      </c>
      <c r="P7" s="0" t="n">
        <v>25</v>
      </c>
      <c r="Q7" s="29" t="n">
        <v>0.0156481481481481</v>
      </c>
      <c r="R7" s="0" t="n">
        <f aca="false">ROUND((101-(P7*100/$O$2))*0.8,2)</f>
        <v>68.3</v>
      </c>
      <c r="T7" s="0" t="str">
        <f aca="false">P7&amp;" "&amp;PROPER(O7)&amp;" "</f>
        <v>25 Christophe </v>
      </c>
      <c r="U7" s="29" t="n">
        <f aca="false">Q7</f>
        <v>0.0156481481481481</v>
      </c>
      <c r="V7" s="29" t="s">
        <v>202</v>
      </c>
      <c r="W7" s="0" t="n">
        <f aca="false">R7</f>
        <v>68.3</v>
      </c>
    </row>
    <row r="8" customFormat="false" ht="15" hidden="false" customHeight="false" outlineLevel="0" collapsed="false">
      <c r="A8" s="0" t="str">
        <f aca="false">UPPER(B8)&amp;UPPER(C8)</f>
        <v>MINOTJÉRÔME</v>
      </c>
      <c r="B8" s="13" t="s">
        <v>261</v>
      </c>
      <c r="C8" s="13" t="s">
        <v>109</v>
      </c>
      <c r="D8" s="0" t="n">
        <v>66</v>
      </c>
      <c r="E8" s="29" t="n">
        <v>0.0346875</v>
      </c>
      <c r="F8" s="0" t="n">
        <f aca="false">IF(D8&gt;0,ROUND(101-(D8*100/$C$2),2),"")</f>
        <v>62.4</v>
      </c>
      <c r="H8" s="0" t="str">
        <f aca="false">D8&amp;" "&amp;PROPER(C8)&amp;" "</f>
        <v>66 Jérôme </v>
      </c>
      <c r="I8" s="29" t="n">
        <f aca="false">E8</f>
        <v>0.0346875</v>
      </c>
      <c r="J8" s="29" t="s">
        <v>202</v>
      </c>
      <c r="K8" s="0" t="n">
        <f aca="false">F8</f>
        <v>62.4</v>
      </c>
      <c r="M8" s="0" t="str">
        <f aca="false">UPPER(N8)&amp;UPPER(O8)</f>
        <v>PARADADAVID P.</v>
      </c>
      <c r="N8" s="13" t="s">
        <v>264</v>
      </c>
      <c r="O8" s="13" t="s">
        <v>82</v>
      </c>
      <c r="P8" s="0" t="n">
        <v>26</v>
      </c>
      <c r="Q8" s="35" t="n">
        <v>0.0157175925925926</v>
      </c>
      <c r="R8" s="0" t="n">
        <f aca="false">ROUND((101-(P8*100/$O$2))*0.8,2)</f>
        <v>67.8</v>
      </c>
      <c r="T8" s="0" t="str">
        <f aca="false">P8&amp;" "&amp;PROPER(O8)&amp;" "</f>
        <v>26 David P. </v>
      </c>
      <c r="U8" s="29" t="n">
        <f aca="false">Q8</f>
        <v>0.0157175925925926</v>
      </c>
      <c r="V8" s="29" t="s">
        <v>202</v>
      </c>
      <c r="W8" s="0" t="n">
        <f aca="false">R8</f>
        <v>67.8</v>
      </c>
    </row>
    <row r="9" customFormat="false" ht="15" hidden="false" customHeight="false" outlineLevel="0" collapsed="false">
      <c r="A9" s="0" t="str">
        <f aca="false">UPPER(B9)&amp;UPPER(C9)</f>
        <v>QUIEVREUXEDDY</v>
      </c>
      <c r="B9" s="13" t="s">
        <v>265</v>
      </c>
      <c r="C9" s="13" t="s">
        <v>132</v>
      </c>
      <c r="D9" s="0" t="n">
        <v>89</v>
      </c>
      <c r="E9" s="29" t="n">
        <v>0.0366550925925926</v>
      </c>
      <c r="F9" s="0" t="n">
        <f aca="false">IF(D9&gt;0,ROUND(101-(D9*100/$C$2),2),"")</f>
        <v>48.95</v>
      </c>
      <c r="H9" s="0" t="str">
        <f aca="false">D9&amp;" "&amp;PROPER(C9)&amp;" "</f>
        <v>89 Eddy </v>
      </c>
      <c r="I9" s="29" t="n">
        <f aca="false">E9</f>
        <v>0.0366550925925926</v>
      </c>
      <c r="J9" s="29" t="s">
        <v>202</v>
      </c>
      <c r="K9" s="0" t="n">
        <f aca="false">F9</f>
        <v>48.95</v>
      </c>
      <c r="L9" s="0" t="s">
        <v>333</v>
      </c>
      <c r="M9" s="0" t="str">
        <f aca="false">UPPER(N9)&amp;UPPER(O9)</f>
        <v>FONTAINEAMÉLIE</v>
      </c>
      <c r="N9" s="32" t="s">
        <v>246</v>
      </c>
      <c r="O9" s="32" t="s">
        <v>80</v>
      </c>
      <c r="P9" s="0" t="n">
        <v>33</v>
      </c>
      <c r="Q9" s="29" t="n">
        <v>0.0163888888888889</v>
      </c>
      <c r="R9" s="0" t="n">
        <f aca="false">ROUND((101-(P9*100/$O$2))*0.8,2)</f>
        <v>64.3</v>
      </c>
      <c r="T9" s="0" t="str">
        <f aca="false">P9&amp;" "&amp;PROPER(O9)&amp;" "</f>
        <v>33 Amélie </v>
      </c>
      <c r="U9" s="29" t="n">
        <f aca="false">Q9</f>
        <v>0.0163888888888889</v>
      </c>
      <c r="V9" s="29" t="s">
        <v>202</v>
      </c>
      <c r="W9" s="0" t="n">
        <f aca="false">R9</f>
        <v>64.3</v>
      </c>
    </row>
    <row r="10" customFormat="false" ht="15" hidden="false" customHeight="false" outlineLevel="0" collapsed="false">
      <c r="A10" s="0" t="str">
        <f aca="false">UPPER(B10)&amp;UPPER(C10)</f>
        <v>GAGNONMARIE-JOSÉE</v>
      </c>
      <c r="B10" s="32" t="s">
        <v>248</v>
      </c>
      <c r="C10" s="32" t="s">
        <v>97</v>
      </c>
      <c r="D10" s="0" t="n">
        <v>117</v>
      </c>
      <c r="E10" s="29" t="n">
        <v>0.0403935185185185</v>
      </c>
      <c r="F10" s="0" t="n">
        <f aca="false">IF(D10&gt;0,ROUND(101-(D10*100/$C$2),2),"")</f>
        <v>32.58</v>
      </c>
      <c r="H10" s="0" t="s">
        <v>334</v>
      </c>
      <c r="I10" s="29"/>
      <c r="J10" s="29"/>
      <c r="K10" s="0" t="n">
        <f aca="false">F10</f>
        <v>32.58</v>
      </c>
      <c r="M10" s="0" t="str">
        <f aca="false">UPPER(N10)&amp;UPPER(O10)</f>
        <v>GLIBERTLAETITIA</v>
      </c>
      <c r="N10" s="32" t="s">
        <v>250</v>
      </c>
      <c r="O10" s="32" t="s">
        <v>85</v>
      </c>
      <c r="P10" s="0" t="n">
        <v>40</v>
      </c>
      <c r="Q10" s="35" t="n">
        <v>0.0170717592592593</v>
      </c>
      <c r="R10" s="0" t="n">
        <f aca="false">ROUND((101-(P10*100/$O$2))*0.8,2)</f>
        <v>60.8</v>
      </c>
      <c r="T10" s="0" t="str">
        <f aca="false">P10&amp;" "&amp;PROPER(O10)&amp;" "</f>
        <v>40 Laetitia </v>
      </c>
      <c r="U10" s="29" t="n">
        <f aca="false">Q10</f>
        <v>0.0170717592592593</v>
      </c>
      <c r="V10" s="29" t="s">
        <v>202</v>
      </c>
      <c r="W10" s="0" t="n">
        <f aca="false">R10</f>
        <v>60.8</v>
      </c>
    </row>
    <row r="11" customFormat="false" ht="15" hidden="false" customHeight="false" outlineLevel="0" collapsed="false">
      <c r="A11" s="0" t="str">
        <f aca="false">UPPER(B11)&amp;UPPER(C11)</f>
        <v>DE CONINCKBENOÎT</v>
      </c>
      <c r="B11" s="13" t="s">
        <v>201</v>
      </c>
      <c r="C11" s="13" t="s">
        <v>60</v>
      </c>
      <c r="E11" s="35"/>
      <c r="F11" s="0" t="str">
        <f aca="false">IF(D11&gt;0,ROUND(101-(D11*100/$C$2),2),"")</f>
        <v/>
      </c>
      <c r="I11" s="29"/>
      <c r="J11" s="29"/>
      <c r="K11" s="0" t="str">
        <f aca="false">F11</f>
        <v/>
      </c>
      <c r="L11" s="0" t="s">
        <v>335</v>
      </c>
      <c r="M11" s="0" t="str">
        <f aca="false">UPPER(N11)&amp;UPPER(O11)</f>
        <v>MAJAQUENTIN</v>
      </c>
      <c r="N11" s="13" t="s">
        <v>255</v>
      </c>
      <c r="O11" s="13" t="s">
        <v>95</v>
      </c>
      <c r="P11" s="0" t="n">
        <v>47</v>
      </c>
      <c r="Q11" s="35" t="n">
        <v>0.0177893518518519</v>
      </c>
      <c r="R11" s="0" t="n">
        <f aca="false">ROUND((101-(P11*100/$O$2))*0.8,2)</f>
        <v>57.3</v>
      </c>
      <c r="T11" s="0" t="str">
        <f aca="false">P11&amp;" "&amp;PROPER(O11)&amp;" "</f>
        <v>47 Quentin </v>
      </c>
      <c r="U11" s="29" t="n">
        <f aca="false">Q11</f>
        <v>0.0177893518518519</v>
      </c>
      <c r="V11" s="29" t="s">
        <v>202</v>
      </c>
      <c r="W11" s="0" t="n">
        <f aca="false">R11</f>
        <v>57.3</v>
      </c>
    </row>
    <row r="12" customFormat="false" ht="15" hidden="false" customHeight="false" outlineLevel="0" collapsed="false">
      <c r="A12" s="0" t="str">
        <f aca="false">UPPER(B12)&amp;UPPER(C12)</f>
        <v>DURITAZOLIKA</v>
      </c>
      <c r="B12" s="13" t="s">
        <v>204</v>
      </c>
      <c r="C12" s="13" t="s">
        <v>62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M12" s="0" t="str">
        <f aca="false">UPPER(N12)&amp;UPPER(O12)</f>
        <v>LAGAERTRITA</v>
      </c>
      <c r="N12" s="32" t="s">
        <v>209</v>
      </c>
      <c r="O12" s="32" t="s">
        <v>91</v>
      </c>
      <c r="P12" s="0" t="n">
        <v>57</v>
      </c>
      <c r="Q12" s="35" t="n">
        <v>0.0184606481481481</v>
      </c>
      <c r="R12" s="0" t="n">
        <f aca="false">ROUND((101-(P12*100/$O$2))*0.8,2)</f>
        <v>52.3</v>
      </c>
      <c r="T12" s="0" t="str">
        <f aca="false">P12&amp;" "&amp;PROPER(O12)&amp;" "</f>
        <v>57 Rita </v>
      </c>
      <c r="U12" s="29" t="n">
        <f aca="false">Q12</f>
        <v>0.0184606481481481</v>
      </c>
      <c r="V12" s="29" t="s">
        <v>202</v>
      </c>
      <c r="W12" s="0" t="n">
        <f aca="false">R12</f>
        <v>52.3</v>
      </c>
    </row>
    <row r="13" customFormat="false" ht="15" hidden="false" customHeight="false" outlineLevel="0" collapsed="false">
      <c r="A13" s="0" t="str">
        <f aca="false">UPPER(B13)&amp;UPPER(C13)</f>
        <v>DEMOULINOLIVIER</v>
      </c>
      <c r="B13" s="13" t="s">
        <v>206</v>
      </c>
      <c r="C13" s="13" t="s">
        <v>66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L13" s="0" t="s">
        <v>336</v>
      </c>
      <c r="M13" s="0" t="str">
        <f aca="false">UPPER(N13)&amp;UPPER(O13)</f>
        <v>GASKINRUDI</v>
      </c>
      <c r="N13" s="13" t="s">
        <v>213</v>
      </c>
      <c r="O13" s="13" t="s">
        <v>103</v>
      </c>
      <c r="P13" s="0" t="n">
        <v>72</v>
      </c>
      <c r="Q13" s="35" t="n">
        <v>0.019375</v>
      </c>
      <c r="R13" s="0" t="n">
        <f aca="false">ROUND((101-(P13*100/$O$2))*0.8,2)</f>
        <v>44.8</v>
      </c>
      <c r="T13" s="0" t="str">
        <f aca="false">P13&amp;" "&amp;PROPER(O13)&amp;" "</f>
        <v>72 Rudi </v>
      </c>
      <c r="U13" s="29" t="n">
        <f aca="false">Q13</f>
        <v>0.019375</v>
      </c>
      <c r="V13" s="29" t="s">
        <v>202</v>
      </c>
      <c r="W13" s="0" t="n">
        <f aca="false">R13</f>
        <v>44.8</v>
      </c>
    </row>
    <row r="14" customFormat="false" ht="15" hidden="false" customHeight="false" outlineLevel="0" collapsed="false">
      <c r="A14" s="0" t="str">
        <f aca="false">UPPER(B14)&amp;UPPER(C14)</f>
        <v>EECKHOUTMARC E.</v>
      </c>
      <c r="B14" s="13" t="s">
        <v>223</v>
      </c>
      <c r="C14" s="13" t="s">
        <v>78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  <c r="L14" s="0" t="s">
        <v>337</v>
      </c>
      <c r="M14" s="0" t="str">
        <f aca="false">UPPER(N14)&amp;UPPER(O14)</f>
        <v>DE ROECKMONIQUE</v>
      </c>
      <c r="N14" s="32" t="s">
        <v>237</v>
      </c>
      <c r="O14" s="32" t="s">
        <v>105</v>
      </c>
      <c r="P14" s="0" t="n">
        <v>77</v>
      </c>
      <c r="Q14" s="35" t="n">
        <v>0.0196064814814815</v>
      </c>
      <c r="R14" s="0" t="n">
        <f aca="false">ROUND((101-(P14*100/$O$2))*0.8,2)</f>
        <v>42.3</v>
      </c>
      <c r="T14" s="0" t="str">
        <f aca="false">P14&amp;" "&amp;PROPER(O14)&amp;" "</f>
        <v>77 Monique </v>
      </c>
      <c r="U14" s="29" t="n">
        <f aca="false">Q14</f>
        <v>0.0196064814814815</v>
      </c>
      <c r="V14" s="29" t="s">
        <v>202</v>
      </c>
      <c r="W14" s="0" t="n">
        <f aca="false">R14</f>
        <v>42.3</v>
      </c>
    </row>
    <row r="15" customFormat="false" ht="15" hidden="false" customHeight="false" outlineLevel="0" collapsed="false">
      <c r="A15" s="0" t="str">
        <f aca="false">UPPER(B15)&amp;UPPER(C15)</f>
        <v>PLETINCKXSYLVIE P.</v>
      </c>
      <c r="B15" s="32" t="s">
        <v>203</v>
      </c>
      <c r="C15" s="32" t="s">
        <v>72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  <c r="M15" s="0" t="str">
        <f aca="false">UPPER(N15)&amp;UPPER(O15)</f>
        <v>COOSEMANSISABELLE C.</v>
      </c>
      <c r="N15" s="32" t="s">
        <v>211</v>
      </c>
      <c r="O15" s="32" t="s">
        <v>101</v>
      </c>
      <c r="P15" s="0" t="n">
        <v>78</v>
      </c>
      <c r="Q15" s="35" t="n">
        <v>0.0196643518518519</v>
      </c>
      <c r="R15" s="0" t="n">
        <f aca="false">ROUND((101-(P15*100/$O$2))*0.8,2)</f>
        <v>41.8</v>
      </c>
      <c r="T15" s="0" t="str">
        <f aca="false">P15&amp;" "&amp;PROPER(O15)&amp;" "</f>
        <v>78 Isabelle C. </v>
      </c>
      <c r="U15" s="29" t="n">
        <f aca="false">Q15</f>
        <v>0.0196643518518519</v>
      </c>
      <c r="V15" s="29" t="s">
        <v>202</v>
      </c>
      <c r="W15" s="0" t="n">
        <f aca="false">R15</f>
        <v>41.8</v>
      </c>
    </row>
    <row r="16" customFormat="false" ht="15" hidden="false" customHeight="false" outlineLevel="0" collapsed="false">
      <c r="A16" s="0" t="str">
        <f aca="false">UPPER(B16)&amp;UPPER(C16)</f>
        <v>FONTAINEAMÉLIE</v>
      </c>
      <c r="B16" s="32" t="s">
        <v>246</v>
      </c>
      <c r="C16" s="32" t="s">
        <v>80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  <c r="L16" s="0" t="s">
        <v>338</v>
      </c>
      <c r="M16" s="0" t="str">
        <f aca="false">UPPER(N16)&amp;UPPER(O16)</f>
        <v>MAHYSYLVIE M.</v>
      </c>
      <c r="N16" s="32" t="s">
        <v>254</v>
      </c>
      <c r="O16" s="32" t="s">
        <v>127</v>
      </c>
      <c r="P16" s="0" t="n">
        <v>130</v>
      </c>
      <c r="Q16" s="35" t="n">
        <v>0.0234953703703704</v>
      </c>
      <c r="R16" s="0" t="n">
        <f aca="false">ROUND((101-(P16*100/$O$2))*0.8,2)</f>
        <v>15.8</v>
      </c>
      <c r="T16" s="0" t="str">
        <f aca="false">P16&amp;" "&amp;PROPER(O16)&amp;" "</f>
        <v>130 Sylvie M. </v>
      </c>
      <c r="U16" s="29" t="n">
        <f aca="false">Q16</f>
        <v>0.0234953703703704</v>
      </c>
      <c r="V16" s="29" t="s">
        <v>202</v>
      </c>
      <c r="W16" s="0" t="n">
        <f aca="false">R16</f>
        <v>15.8</v>
      </c>
    </row>
    <row r="17" customFormat="false" ht="15" hidden="false" customHeight="false" outlineLevel="0" collapsed="false">
      <c r="A17" s="0" t="str">
        <f aca="false">UPPER(B17)&amp;UPPER(C17)</f>
        <v>PARADADAVID P.</v>
      </c>
      <c r="B17" s="13" t="s">
        <v>264</v>
      </c>
      <c r="C17" s="13" t="s">
        <v>82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  <c r="M17" s="0" t="str">
        <f aca="false">UPPER(N17)&amp;UPPER(O17)</f>
        <v>BRICHETMARTINE B.</v>
      </c>
      <c r="N17" s="32" t="s">
        <v>225</v>
      </c>
      <c r="O17" s="32" t="s">
        <v>141</v>
      </c>
      <c r="P17" s="0" t="n">
        <v>144</v>
      </c>
      <c r="Q17" s="35" t="n">
        <v>0.0251967592592593</v>
      </c>
      <c r="R17" s="0" t="n">
        <f aca="false">ROUND((101-(P17*100/$O$2))*0.8,2)</f>
        <v>8.8</v>
      </c>
      <c r="T17" s="0" t="str">
        <f aca="false">P17&amp;" "&amp;PROPER(O17)&amp;" "</f>
        <v>144 Martine B. </v>
      </c>
      <c r="U17" s="29" t="n">
        <f aca="false">Q17</f>
        <v>0.0251967592592593</v>
      </c>
      <c r="V17" s="29" t="s">
        <v>202</v>
      </c>
      <c r="W17" s="0" t="n">
        <f aca="false">R17</f>
        <v>8.8</v>
      </c>
    </row>
    <row r="18" customFormat="false" ht="15" hidden="false" customHeight="false" outlineLevel="0" collapsed="false">
      <c r="A18" s="0" t="str">
        <f aca="false">UPPER(B18)&amp;UPPER(C18)</f>
        <v>ALVAREZ BLANCOMANUEL</v>
      </c>
      <c r="B18" s="13" t="s">
        <v>228</v>
      </c>
      <c r="C18" s="13" t="s">
        <v>74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  <c r="M18" s="0" t="str">
        <f aca="false">UPPER(N18)&amp;UPPER(O18)</f>
        <v>DURITASNJEZANA</v>
      </c>
      <c r="N18" s="32" t="s">
        <v>204</v>
      </c>
      <c r="O18" s="32" t="s">
        <v>139</v>
      </c>
      <c r="P18" s="0" t="n">
        <v>147</v>
      </c>
      <c r="Q18" s="35" t="n">
        <v>0.0258680555555556</v>
      </c>
      <c r="R18" s="0" t="n">
        <f aca="false">ROUND((101-(P18*100/$O$2))*0.8,2)</f>
        <v>7.3</v>
      </c>
      <c r="T18" s="0" t="s">
        <v>339</v>
      </c>
      <c r="U18" s="29" t="n">
        <f aca="false">Q18</f>
        <v>0.0258680555555556</v>
      </c>
      <c r="W18" s="0" t="n">
        <f aca="false">R18</f>
        <v>7.3</v>
      </c>
    </row>
    <row r="19" customFormat="false" ht="15" hidden="false" customHeight="false" outlineLevel="0" collapsed="false">
      <c r="A19" s="0" t="str">
        <f aca="false">UPPER(B19)&amp;UPPER(C19)</f>
        <v>GLIBERTLAETITIA</v>
      </c>
      <c r="B19" s="32" t="s">
        <v>250</v>
      </c>
      <c r="C19" s="32" t="s">
        <v>85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  <c r="P19" s="0" t="s">
        <v>339</v>
      </c>
    </row>
    <row r="20" customFormat="false" ht="15" hidden="false" customHeight="false" outlineLevel="0" collapsed="false">
      <c r="A20" s="0" t="str">
        <f aca="false">UPPER(B20)&amp;UPPER(C20)</f>
        <v>CHARLIERBAUDOUIN</v>
      </c>
      <c r="B20" s="13" t="s">
        <v>207</v>
      </c>
      <c r="C20" s="13" t="s">
        <v>89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MAJAQUENTIN</v>
      </c>
      <c r="B21" s="13" t="s">
        <v>255</v>
      </c>
      <c r="C21" s="13" t="s">
        <v>95</v>
      </c>
      <c r="E21" s="29"/>
      <c r="F21" s="0" t="str">
        <f aca="false">IF(D21&gt;0,ROUND(101-(D21*100/$C$2),2),"")</f>
        <v/>
      </c>
      <c r="I21" s="29"/>
      <c r="J21" s="29"/>
      <c r="K21" s="0" t="str">
        <f aca="false">F21</f>
        <v/>
      </c>
    </row>
    <row r="22" customFormat="false" ht="15" hidden="false" customHeight="false" outlineLevel="0" collapsed="false">
      <c r="A22" s="0" t="str">
        <f aca="false">UPPER(B22)&amp;UPPER(C22)</f>
        <v>LAGAERTRITA</v>
      </c>
      <c r="B22" s="32" t="s">
        <v>209</v>
      </c>
      <c r="C22" s="32" t="s">
        <v>91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SIRAUXLAURENT</v>
      </c>
      <c r="B23" s="13" t="s">
        <v>266</v>
      </c>
      <c r="C23" s="13" t="s">
        <v>151</v>
      </c>
      <c r="E23" s="35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WASTERZAKFREDERIK</v>
      </c>
      <c r="B24" s="13" t="s">
        <v>218</v>
      </c>
      <c r="C24" s="13" t="s">
        <v>111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GASKINRUDI</v>
      </c>
      <c r="B25" s="13" t="s">
        <v>213</v>
      </c>
      <c r="C25" s="13" t="s">
        <v>103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DE ROECKMONIQUE</v>
      </c>
      <c r="B26" s="32" t="s">
        <v>237</v>
      </c>
      <c r="C26" s="32" t="s">
        <v>105</v>
      </c>
      <c r="E26" s="29"/>
      <c r="F26" s="0" t="str">
        <f aca="false">IF(D26&gt;0,ROUND(101-(D26*100/$C$2),2),"")</f>
        <v/>
      </c>
      <c r="I26" s="29"/>
      <c r="J26" s="29"/>
      <c r="K26" s="0" t="str">
        <f aca="false">F26</f>
        <v/>
      </c>
    </row>
    <row r="27" customFormat="false" ht="15" hidden="false" customHeight="false" outlineLevel="0" collapsed="false">
      <c r="A27" s="0" t="str">
        <f aca="false">UPPER(B27)&amp;UPPER(C27)</f>
        <v>MAROTTAROCCO</v>
      </c>
      <c r="B27" s="13" t="s">
        <v>256</v>
      </c>
      <c r="C27" s="13" t="s">
        <v>168</v>
      </c>
      <c r="E27" s="35"/>
      <c r="F27" s="0" t="str">
        <f aca="false">IF(D27&gt;0,ROUND(101-(D27*100/$C$2),2),"")</f>
        <v/>
      </c>
      <c r="I27" s="29"/>
      <c r="J27" s="29"/>
      <c r="K27" s="0" t="str">
        <f aca="false">F27</f>
        <v/>
      </c>
    </row>
    <row r="28" customFormat="false" ht="15" hidden="false" customHeight="false" outlineLevel="0" collapsed="false">
      <c r="A28" s="0" t="str">
        <f aca="false">UPPER(B28)&amp;UPPER(C28)</f>
        <v>LANGHENDRIESDOMINIQUE L.</v>
      </c>
      <c r="B28" s="32" t="s">
        <v>252</v>
      </c>
      <c r="C28" s="32" t="s">
        <v>130</v>
      </c>
      <c r="E28" s="29"/>
      <c r="F28" s="0" t="str">
        <f aca="false">IF(D28&gt;0,ROUND(101-(D28*100/$C$2),2),"")</f>
        <v/>
      </c>
      <c r="I28" s="29"/>
      <c r="J28" s="29"/>
      <c r="K28" s="0" t="str">
        <f aca="false">F28</f>
        <v/>
      </c>
    </row>
    <row r="29" customFormat="false" ht="15" hidden="false" customHeight="false" outlineLevel="0" collapsed="false">
      <c r="A29" s="0" t="str">
        <f aca="false">UPPER(B29)&amp;UPPER(C29)</f>
        <v>COLLARDBERNADETTE</v>
      </c>
      <c r="B29" s="32" t="s">
        <v>236</v>
      </c>
      <c r="C29" s="32" t="s">
        <v>145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MAHYSYLVIE M.</v>
      </c>
      <c r="B30" s="32" t="s">
        <v>254</v>
      </c>
      <c r="C30" s="32" t="s">
        <v>127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TRAENMARTINE T.</v>
      </c>
      <c r="B31" s="32" t="s">
        <v>268</v>
      </c>
      <c r="C31" s="32" t="s">
        <v>178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DURITAJANIKA</v>
      </c>
      <c r="B32" s="13" t="s">
        <v>204</v>
      </c>
      <c r="C32" s="13" t="s">
        <v>128</v>
      </c>
      <c r="E32" s="35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HAYETTEELOÏSE</v>
      </c>
      <c r="B33" s="13" t="s">
        <v>251</v>
      </c>
      <c r="C33" s="13" t="s">
        <v>170</v>
      </c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LEHAIREDAVID L.</v>
      </c>
      <c r="B34" s="13" t="s">
        <v>220</v>
      </c>
      <c r="C34" s="13" t="s">
        <v>99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TCHATCHOUANG NANAPRUDENCE</v>
      </c>
      <c r="B35" s="32" t="s">
        <v>267</v>
      </c>
      <c r="C35" s="32" t="s">
        <v>121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MARTINPATRICIA</v>
      </c>
      <c r="B36" s="32" t="s">
        <v>257</v>
      </c>
      <c r="C36" s="32" t="s">
        <v>107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DERIDDERRODNEY</v>
      </c>
      <c r="B37" s="13" t="s">
        <v>217</v>
      </c>
      <c r="C37" s="13" t="s">
        <v>76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LEHAIREFRANCIS</v>
      </c>
      <c r="B38" s="13" t="s">
        <v>220</v>
      </c>
      <c r="C38" s="13" t="s">
        <v>253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FABRISHUGO</v>
      </c>
      <c r="B39" s="13" t="s">
        <v>222</v>
      </c>
      <c r="C39" s="13" t="s">
        <v>68</v>
      </c>
      <c r="E39" s="35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CHARLIERYANNICK</v>
      </c>
      <c r="B40" s="13" t="s">
        <v>207</v>
      </c>
      <c r="C40" s="13" t="s">
        <v>235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QUINTYNMATHIEU</v>
      </c>
      <c r="B41" s="13" t="s">
        <v>214</v>
      </c>
      <c r="C41" s="13" t="s">
        <v>115</v>
      </c>
      <c r="E41" s="35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MERTENSANNE</v>
      </c>
      <c r="B42" s="32" t="s">
        <v>260</v>
      </c>
      <c r="C42" s="32" t="s">
        <v>119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COOSEMANSISABELLE C.</v>
      </c>
      <c r="B43" s="32" t="s">
        <v>211</v>
      </c>
      <c r="C43" s="32" t="s">
        <v>101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DUMONTDOMINIQUE D.</v>
      </c>
      <c r="B44" s="32" t="s">
        <v>241</v>
      </c>
      <c r="C44" s="32" t="s">
        <v>125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RUBAYCHRISTOPHE</v>
      </c>
      <c r="B45" s="13" t="s">
        <v>208</v>
      </c>
      <c r="C45" s="13" t="s">
        <v>70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ANDRIESSENSBRIGITTE</v>
      </c>
      <c r="B46" s="32" t="s">
        <v>229</v>
      </c>
      <c r="C46" s="32" t="s">
        <v>117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DOYENFANNY</v>
      </c>
      <c r="B47" s="32" t="s">
        <v>240</v>
      </c>
      <c r="C47" s="32" t="s">
        <v>164</v>
      </c>
      <c r="E47" s="29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MEHOUDENSALAIN</v>
      </c>
      <c r="B48" s="13" t="s">
        <v>258</v>
      </c>
      <c r="C48" s="13" t="s">
        <v>259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MORO LAVADOAMBROSIO</v>
      </c>
      <c r="B49" s="13" t="s">
        <v>262</v>
      </c>
      <c r="C49" s="13" t="s">
        <v>263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VANCUTSEMBERTRAND</v>
      </c>
      <c r="B50" s="13" t="s">
        <v>205</v>
      </c>
      <c r="C50" s="13" t="s">
        <v>87</v>
      </c>
      <c r="E50" s="29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340</v>
      </c>
      <c r="C1" s="21"/>
      <c r="N1" s="26" t="s">
        <v>341</v>
      </c>
      <c r="O1" s="21"/>
    </row>
    <row r="2" customFormat="false" ht="15" hidden="false" customHeight="false" outlineLevel="0" collapsed="false">
      <c r="B2" s="13" t="s">
        <v>194</v>
      </c>
      <c r="C2" s="13" t="n">
        <v>625</v>
      </c>
      <c r="H2" s="1" t="s">
        <v>195</v>
      </c>
      <c r="N2" s="0" t="s">
        <v>194</v>
      </c>
      <c r="O2" s="0" t="n">
        <v>60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342</v>
      </c>
      <c r="I3" s="29" t="n">
        <v>0.0303240740740741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343</v>
      </c>
      <c r="U3" s="29" t="n">
        <v>0.0146296296296296</v>
      </c>
      <c r="V3" s="29"/>
    </row>
    <row r="4" customFormat="false" ht="15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42</v>
      </c>
      <c r="E4" s="35" t="n">
        <v>0.0361111111111111</v>
      </c>
      <c r="F4" s="0" t="n">
        <f aca="false">IF(D4&gt;0,ROUND(101-(D4*100/$C$2),2),"")</f>
        <v>94.28</v>
      </c>
      <c r="H4" s="0" t="str">
        <f aca="false">D4&amp;" "&amp;PROPER(C4)&amp;" "</f>
        <v>42 Benoît </v>
      </c>
      <c r="I4" s="29" t="n">
        <f aca="false">E4</f>
        <v>0.0361111111111111</v>
      </c>
      <c r="J4" s="29" t="s">
        <v>202</v>
      </c>
      <c r="K4" s="0" t="n">
        <f aca="false">F4</f>
        <v>94.28</v>
      </c>
      <c r="M4" s="0" t="str">
        <f aca="false">UPPER(N4)&amp;UPPER(O4)</f>
        <v>RUBAYCHRISTOPHE</v>
      </c>
      <c r="N4" s="13" t="s">
        <v>208</v>
      </c>
      <c r="O4" s="13" t="s">
        <v>70</v>
      </c>
      <c r="P4" s="0" t="n">
        <v>8</v>
      </c>
      <c r="Q4" s="29" t="n">
        <v>0.019525462962963</v>
      </c>
      <c r="R4" s="0" t="n">
        <f aca="false">ROUND((101-(P4*100/$O$2))*0.8,2)</f>
        <v>70.13</v>
      </c>
      <c r="T4" s="0" t="str">
        <f aca="false">P4&amp;" "&amp;PROPER(O4)&amp;" "</f>
        <v>8 Christophe </v>
      </c>
      <c r="U4" s="29" t="n">
        <f aca="false">Q4</f>
        <v>0.019525462962963</v>
      </c>
      <c r="V4" s="29" t="s">
        <v>202</v>
      </c>
      <c r="W4" s="0" t="n">
        <f aca="false">R4</f>
        <v>70.13</v>
      </c>
    </row>
    <row r="5" customFormat="false" ht="15" hidden="false" customHeight="false" outlineLevel="0" collapsed="false">
      <c r="A5" s="0" t="str">
        <f aca="false">UPPER(B5)&amp;UPPER(C5)</f>
        <v>VERMEEREDIDIER</v>
      </c>
      <c r="B5" s="13" t="s">
        <v>272</v>
      </c>
      <c r="C5" s="13" t="s">
        <v>58</v>
      </c>
      <c r="D5" s="0" t="n">
        <v>86</v>
      </c>
      <c r="E5" s="29" t="n">
        <v>0.0385763888888889</v>
      </c>
      <c r="F5" s="0" t="n">
        <f aca="false">IF(D5&gt;0,ROUND(101-(D5*100/$C$2),2),"")</f>
        <v>87.24</v>
      </c>
      <c r="H5" s="0" t="str">
        <f aca="false">D5&amp;" "&amp;PROPER(C5)&amp;" "</f>
        <v>86 Didier </v>
      </c>
      <c r="I5" s="29" t="n">
        <f aca="false">E5</f>
        <v>0.0385763888888889</v>
      </c>
      <c r="J5" s="29" t="s">
        <v>202</v>
      </c>
      <c r="K5" s="0" t="n">
        <f aca="false">F5</f>
        <v>87.24</v>
      </c>
      <c r="M5" s="0" t="str">
        <f aca="false">UPPER(N5)&amp;UPPER(O5)</f>
        <v>COOSEMANSISABELLE C.</v>
      </c>
      <c r="N5" s="32" t="s">
        <v>211</v>
      </c>
      <c r="O5" s="32" t="s">
        <v>101</v>
      </c>
      <c r="P5" s="0" t="n">
        <v>34</v>
      </c>
      <c r="Q5" s="35" t="n">
        <v>0.0258680555555556</v>
      </c>
      <c r="R5" s="0" t="n">
        <f aca="false">ROUND((101-(P5*100/$O$2))*0.8,2)</f>
        <v>35.47</v>
      </c>
      <c r="T5" s="0" t="str">
        <f aca="false">P5&amp;" "&amp;PROPER(O5)&amp;" "</f>
        <v>34 Isabelle C. </v>
      </c>
      <c r="U5" s="29" t="n">
        <f aca="false">Q5</f>
        <v>0.0258680555555556</v>
      </c>
      <c r="V5" s="29" t="s">
        <v>202</v>
      </c>
      <c r="W5" s="0" t="n">
        <f aca="false">R5</f>
        <v>35.47</v>
      </c>
    </row>
    <row r="6" customFormat="false" ht="15" hidden="false" customHeight="false" outlineLevel="0" collapsed="false">
      <c r="A6" s="0" t="str">
        <f aca="false">UPPER(B6)&amp;UPPER(C6)</f>
        <v>DURITAZOLIKA</v>
      </c>
      <c r="B6" s="13" t="s">
        <v>204</v>
      </c>
      <c r="C6" s="13" t="s">
        <v>62</v>
      </c>
      <c r="D6" s="0" t="n">
        <v>97</v>
      </c>
      <c r="E6" s="29" t="n">
        <v>0.0390972222222222</v>
      </c>
      <c r="F6" s="0" t="n">
        <f aca="false">IF(D6&gt;0,ROUND(101-(D6*100/$C$2),2),"")</f>
        <v>85.48</v>
      </c>
      <c r="H6" s="0" t="str">
        <f aca="false">D6&amp;" "&amp;PROPER(C6)&amp;" "</f>
        <v>97 Zolika </v>
      </c>
      <c r="I6" s="29" t="n">
        <f aca="false">E6</f>
        <v>0.0390972222222222</v>
      </c>
      <c r="J6" s="29" t="s">
        <v>202</v>
      </c>
      <c r="K6" s="0" t="n">
        <f aca="false">F6</f>
        <v>85.48</v>
      </c>
      <c r="M6" s="0" t="str">
        <f aca="false">UPPER(N6)&amp;UPPER(O6)</f>
        <v>ANDRIESSENSBRIGITTE</v>
      </c>
      <c r="N6" s="32" t="s">
        <v>229</v>
      </c>
      <c r="O6" s="32" t="s">
        <v>117</v>
      </c>
      <c r="P6" s="0" t="n">
        <v>37</v>
      </c>
      <c r="Q6" s="35" t="n">
        <v>0.0267708333333333</v>
      </c>
      <c r="R6" s="0" t="n">
        <f aca="false">ROUND((101-(P6*100/$O$2))*0.8,2)</f>
        <v>31.47</v>
      </c>
      <c r="T6" s="0" t="str">
        <f aca="false">P6&amp;" "&amp;PROPER(O6)&amp;" "</f>
        <v>37 Brigitte </v>
      </c>
      <c r="U6" s="29" t="n">
        <f aca="false">Q6</f>
        <v>0.0267708333333333</v>
      </c>
      <c r="V6" s="29" t="s">
        <v>202</v>
      </c>
      <c r="W6" s="0" t="n">
        <f aca="false">R6</f>
        <v>31.47</v>
      </c>
    </row>
    <row r="7" customFormat="false" ht="15" hidden="false" customHeight="false" outlineLevel="0" collapsed="false">
      <c r="A7" s="0" t="str">
        <f aca="false">UPPER(B7)&amp;UPPER(C7)</f>
        <v>DEMOULINOLIVIER</v>
      </c>
      <c r="B7" s="13" t="s">
        <v>206</v>
      </c>
      <c r="C7" s="13" t="s">
        <v>66</v>
      </c>
      <c r="D7" s="0" t="n">
        <v>109</v>
      </c>
      <c r="E7" s="29" t="n">
        <v>0.0400115740740741</v>
      </c>
      <c r="F7" s="0" t="n">
        <f aca="false">IF(D7&gt;0,ROUND(101-(D7*100/$C$2),2),"")</f>
        <v>83.56</v>
      </c>
      <c r="H7" s="0" t="str">
        <f aca="false">D7&amp;" "&amp;PROPER(C7)&amp;" "</f>
        <v>109 Olivier </v>
      </c>
      <c r="I7" s="29" t="n">
        <f aca="false">E7</f>
        <v>0.0400115740740741</v>
      </c>
      <c r="J7" s="29" t="s">
        <v>202</v>
      </c>
      <c r="K7" s="0" t="n">
        <f aca="false">F7</f>
        <v>83.56</v>
      </c>
      <c r="M7" s="0" t="str">
        <f aca="false">UPPER(N7)&amp;UPPER(O7)</f>
        <v>BRICHETMARTINE B.</v>
      </c>
      <c r="N7" s="32" t="s">
        <v>225</v>
      </c>
      <c r="O7" s="32" t="s">
        <v>141</v>
      </c>
      <c r="P7" s="0" t="n">
        <v>54</v>
      </c>
      <c r="Q7" s="29" t="n">
        <v>0.0305555555555556</v>
      </c>
      <c r="R7" s="0" t="n">
        <f aca="false">ROUND((101-(P7*100/$O$2))*0.8,2)</f>
        <v>8.8</v>
      </c>
      <c r="T7" s="0" t="str">
        <f aca="false">P7&amp;" "&amp;PROPER(O7)&amp;" "</f>
        <v>54 Martine B. </v>
      </c>
      <c r="U7" s="29" t="n">
        <f aca="false">Q7</f>
        <v>0.0305555555555556</v>
      </c>
      <c r="V7" s="29" t="s">
        <v>202</v>
      </c>
      <c r="W7" s="0" t="n">
        <f aca="false">R7</f>
        <v>8.8</v>
      </c>
    </row>
    <row r="8" customFormat="false" ht="15" hidden="false" customHeight="false" outlineLevel="0" collapsed="false">
      <c r="A8" s="0" t="str">
        <f aca="false">UPPER(B8)&amp;UPPER(C8)</f>
        <v>EECKHOUTMARC E.</v>
      </c>
      <c r="B8" s="13" t="s">
        <v>223</v>
      </c>
      <c r="C8" s="13" t="s">
        <v>78</v>
      </c>
      <c r="D8" s="0" t="n">
        <v>226</v>
      </c>
      <c r="E8" s="29" t="n">
        <v>0.0446296296296296</v>
      </c>
      <c r="F8" s="0" t="n">
        <f aca="false">IF(D8&gt;0,ROUND(101-(D8*100/$C$2),2),"")</f>
        <v>64.84</v>
      </c>
      <c r="H8" s="0" t="str">
        <f aca="false">D8&amp;" "&amp;PROPER(C8)&amp;" "</f>
        <v>226 Marc E. </v>
      </c>
      <c r="I8" s="29" t="n">
        <f aca="false">E8</f>
        <v>0.0446296296296296</v>
      </c>
      <c r="J8" s="29" t="s">
        <v>202</v>
      </c>
      <c r="K8" s="0" t="n">
        <f aca="false">F8</f>
        <v>64.84</v>
      </c>
      <c r="M8" s="0" t="str">
        <f aca="false">UPPER(N8)&amp;UPPER(O8)</f>
        <v>DURITASNJEZANA</v>
      </c>
      <c r="N8" s="32" t="s">
        <v>204</v>
      </c>
      <c r="O8" s="32" t="s">
        <v>139</v>
      </c>
      <c r="P8" s="0" t="n">
        <v>55</v>
      </c>
      <c r="Q8" s="35" t="n">
        <v>0.030625</v>
      </c>
      <c r="R8" s="0" t="n">
        <f aca="false">ROUND((101-(P8*100/$O$2))*0.8,2)</f>
        <v>7.47</v>
      </c>
      <c r="T8" s="0" t="str">
        <f aca="false">P8&amp;" "&amp;PROPER(O8)&amp;" "</f>
        <v>55 Snjezana </v>
      </c>
      <c r="U8" s="29" t="n">
        <f aca="false">Q8</f>
        <v>0.030625</v>
      </c>
      <c r="V8" s="29" t="s">
        <v>202</v>
      </c>
      <c r="W8" s="0" t="n">
        <f aca="false">R8</f>
        <v>7.47</v>
      </c>
    </row>
    <row r="9" customFormat="false" ht="15" hidden="false" customHeight="false" outlineLevel="0" collapsed="false">
      <c r="A9" s="0" t="str">
        <f aca="false">UPPER(B9)&amp;UPPER(C9)</f>
        <v>PLETINCKXSYLVIE P.</v>
      </c>
      <c r="B9" s="32" t="s">
        <v>203</v>
      </c>
      <c r="C9" s="32" t="s">
        <v>72</v>
      </c>
      <c r="D9" s="0" t="n">
        <v>229</v>
      </c>
      <c r="E9" s="29" t="n">
        <v>0.0448032407407407</v>
      </c>
      <c r="F9" s="0" t="n">
        <f aca="false">IF(D9&gt;0,ROUND(101-(D9*100/$C$2),2),"")</f>
        <v>64.36</v>
      </c>
      <c r="H9" s="0" t="str">
        <f aca="false">D9&amp;" "&amp;PROPER(C9)&amp;" "</f>
        <v>229 Sylvie P. </v>
      </c>
      <c r="I9" s="29" t="n">
        <f aca="false">E9</f>
        <v>0.0448032407407407</v>
      </c>
      <c r="J9" s="29" t="s">
        <v>202</v>
      </c>
      <c r="K9" s="0" t="n">
        <f aca="false">F9</f>
        <v>64.36</v>
      </c>
      <c r="Q9" s="29"/>
      <c r="T9" s="0" t="s">
        <v>344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FONTAINEAMÉLIE</v>
      </c>
      <c r="B10" s="32" t="s">
        <v>246</v>
      </c>
      <c r="C10" s="32" t="s">
        <v>80</v>
      </c>
      <c r="D10" s="0" t="n">
        <v>232</v>
      </c>
      <c r="E10" s="29" t="n">
        <v>0.044837962962963</v>
      </c>
      <c r="F10" s="0" t="n">
        <f aca="false">IF(D10&gt;0,ROUND(101-(D10*100/$C$2),2),"")</f>
        <v>63.88</v>
      </c>
      <c r="H10" s="0" t="str">
        <f aca="false">D10&amp;" "&amp;PROPER(C10)&amp;" "</f>
        <v>232 Amélie </v>
      </c>
      <c r="I10" s="29" t="n">
        <f aca="false">E10</f>
        <v>0.044837962962963</v>
      </c>
      <c r="J10" s="29" t="s">
        <v>202</v>
      </c>
      <c r="K10" s="0" t="n">
        <f aca="false">F10</f>
        <v>63.88</v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PARADADAVID P.</v>
      </c>
      <c r="B11" s="13" t="s">
        <v>264</v>
      </c>
      <c r="C11" s="13" t="s">
        <v>82</v>
      </c>
      <c r="D11" s="0" t="n">
        <v>233</v>
      </c>
      <c r="E11" s="29" t="n">
        <v>0.0448726851851852</v>
      </c>
      <c r="F11" s="0" t="n">
        <f aca="false">IF(D11&gt;0,ROUND(101-(D11*100/$C$2),2),"")</f>
        <v>63.72</v>
      </c>
      <c r="H11" s="0" t="str">
        <f aca="false">D11&amp;" "&amp;PROPER(C11)&amp;" "</f>
        <v>233 David P. </v>
      </c>
      <c r="I11" s="29" t="n">
        <f aca="false">E11</f>
        <v>0.0448726851851852</v>
      </c>
      <c r="J11" s="29" t="s">
        <v>202</v>
      </c>
      <c r="K11" s="0" t="n">
        <f aca="false">F11</f>
        <v>63.72</v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MINOTJÉRÔME</v>
      </c>
      <c r="B12" s="13" t="s">
        <v>261</v>
      </c>
      <c r="C12" s="13" t="s">
        <v>109</v>
      </c>
      <c r="D12" s="0" t="n">
        <v>280</v>
      </c>
      <c r="E12" s="29" t="n">
        <v>0.0464467592592593</v>
      </c>
      <c r="F12" s="0" t="n">
        <f aca="false">IF(D12&gt;0,ROUND(101-(D12*100/$C$2),2),"")</f>
        <v>56.2</v>
      </c>
      <c r="H12" s="0" t="str">
        <f aca="false">D12&amp;" "&amp;PROPER(C12)&amp;" "</f>
        <v>280 Jérôme </v>
      </c>
      <c r="I12" s="29" t="n">
        <f aca="false">E12</f>
        <v>0.0464467592592593</v>
      </c>
      <c r="J12" s="29" t="s">
        <v>202</v>
      </c>
      <c r="K12" s="0" t="n">
        <f aca="false">F12</f>
        <v>56.2</v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ALVAREZ BLANCOMANUEL</v>
      </c>
      <c r="B13" s="13" t="s">
        <v>228</v>
      </c>
      <c r="C13" s="13" t="s">
        <v>74</v>
      </c>
      <c r="D13" s="0" t="n">
        <v>292</v>
      </c>
      <c r="E13" s="29" t="n">
        <v>0.0467939814814815</v>
      </c>
      <c r="F13" s="0" t="n">
        <f aca="false">IF(D13&gt;0,ROUND(101-(D13*100/$C$2),2),"")</f>
        <v>54.28</v>
      </c>
      <c r="H13" s="0" t="str">
        <f aca="false">D13&amp;" "&amp;PROPER(C13)&amp;" "</f>
        <v>292 Manuel </v>
      </c>
      <c r="I13" s="29" t="n">
        <f aca="false">E13</f>
        <v>0.0467939814814815</v>
      </c>
      <c r="J13" s="29" t="s">
        <v>202</v>
      </c>
      <c r="K13" s="0" t="n">
        <f aca="false">F13</f>
        <v>54.28</v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GLIBERTLAETITIA</v>
      </c>
      <c r="B14" s="32" t="s">
        <v>250</v>
      </c>
      <c r="C14" s="32" t="s">
        <v>85</v>
      </c>
      <c r="D14" s="0" t="n">
        <v>311</v>
      </c>
      <c r="E14" s="29" t="n">
        <v>0.0472916666666667</v>
      </c>
      <c r="F14" s="0" t="n">
        <f aca="false">IF(D14&gt;0,ROUND(101-(D14*100/$C$2),2),"")</f>
        <v>51.24</v>
      </c>
      <c r="H14" s="0" t="str">
        <f aca="false">D14&amp;" "&amp;PROPER(C14)&amp;" "</f>
        <v>311 Laetitia </v>
      </c>
      <c r="I14" s="29" t="n">
        <f aca="false">E14</f>
        <v>0.0472916666666667</v>
      </c>
      <c r="J14" s="29" t="s">
        <v>202</v>
      </c>
      <c r="K14" s="0" t="n">
        <f aca="false">F14</f>
        <v>51.24</v>
      </c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QUIEVREUXEDDY</v>
      </c>
      <c r="B15" s="13" t="s">
        <v>265</v>
      </c>
      <c r="C15" s="13" t="s">
        <v>132</v>
      </c>
      <c r="D15" s="0" t="n">
        <v>351</v>
      </c>
      <c r="E15" s="29" t="n">
        <v>0.0488657407407407</v>
      </c>
      <c r="F15" s="0" t="n">
        <f aca="false">IF(D15&gt;0,ROUND(101-(D15*100/$C$2),2),"")</f>
        <v>44.84</v>
      </c>
      <c r="H15" s="0" t="str">
        <f aca="false">D15&amp;" "&amp;PROPER(C15)&amp;" "</f>
        <v>351 Eddy </v>
      </c>
      <c r="I15" s="29" t="n">
        <f aca="false">E15</f>
        <v>0.0488657407407407</v>
      </c>
      <c r="J15" s="29" t="s">
        <v>202</v>
      </c>
      <c r="K15" s="0" t="n">
        <f aca="false">F15</f>
        <v>44.84</v>
      </c>
    </row>
    <row r="16" customFormat="false" ht="15" hidden="false" customHeight="false" outlineLevel="0" collapsed="false">
      <c r="A16" s="0" t="str">
        <f aca="false">UPPER(B16)&amp;UPPER(C16)</f>
        <v>CHARLIERBAUDOUIN</v>
      </c>
      <c r="B16" s="13" t="s">
        <v>207</v>
      </c>
      <c r="C16" s="13" t="s">
        <v>89</v>
      </c>
      <c r="D16" s="0" t="n">
        <v>395</v>
      </c>
      <c r="E16" s="29" t="n">
        <v>0.0506481481481481</v>
      </c>
      <c r="F16" s="0" t="n">
        <f aca="false">IF(D16&gt;0,ROUND(101-(D16*100/$C$2),2),"")</f>
        <v>37.8</v>
      </c>
      <c r="H16" s="0" t="str">
        <f aca="false">D16&amp;" "&amp;PROPER(C16)&amp;" "</f>
        <v>395 Baudouin </v>
      </c>
      <c r="I16" s="29" t="n">
        <f aca="false">E16</f>
        <v>0.0506481481481481</v>
      </c>
      <c r="J16" s="29" t="s">
        <v>202</v>
      </c>
      <c r="K16" s="0" t="n">
        <f aca="false">F16</f>
        <v>37.8</v>
      </c>
    </row>
    <row r="17" customFormat="false" ht="15" hidden="false" customHeight="false" outlineLevel="0" collapsed="false">
      <c r="A17" s="0" t="str">
        <f aca="false">UPPER(B17)&amp;UPPER(C17)</f>
        <v>MAJAQUENTIN</v>
      </c>
      <c r="B17" s="13" t="s">
        <v>255</v>
      </c>
      <c r="C17" s="13" t="s">
        <v>95</v>
      </c>
      <c r="D17" s="0" t="n">
        <v>413</v>
      </c>
      <c r="E17" s="29" t="n">
        <v>0.0515393518518519</v>
      </c>
      <c r="F17" s="0" t="n">
        <f aca="false">IF(D17&gt;0,ROUND(101-(D17*100/$C$2),2),"")</f>
        <v>34.92</v>
      </c>
      <c r="H17" s="0" t="str">
        <f aca="false">D17&amp;" "&amp;PROPER(C17)&amp;" "</f>
        <v>413 Quentin </v>
      </c>
      <c r="I17" s="29" t="n">
        <f aca="false">E17</f>
        <v>0.0515393518518519</v>
      </c>
      <c r="J17" s="29" t="s">
        <v>202</v>
      </c>
      <c r="K17" s="0" t="n">
        <f aca="false">F17</f>
        <v>34.92</v>
      </c>
    </row>
    <row r="18" customFormat="false" ht="15" hidden="false" customHeight="false" outlineLevel="0" collapsed="false">
      <c r="A18" s="0" t="str">
        <f aca="false">UPPER(B18)&amp;UPPER(C18)</f>
        <v>LAGAERTRITA</v>
      </c>
      <c r="B18" s="32" t="s">
        <v>209</v>
      </c>
      <c r="C18" s="32" t="s">
        <v>91</v>
      </c>
      <c r="D18" s="0" t="n">
        <v>430</v>
      </c>
      <c r="E18" s="29" t="n">
        <v>0.052037037037037</v>
      </c>
      <c r="F18" s="0" t="n">
        <f aca="false">IF(D18&gt;0,ROUND(101-(D18*100/$C$2),2),"")</f>
        <v>32.2</v>
      </c>
      <c r="H18" s="0" t="str">
        <f aca="false">D18&amp;" "&amp;PROPER(C18)&amp;" "</f>
        <v>430 Rita </v>
      </c>
      <c r="I18" s="29" t="n">
        <f aca="false">E18</f>
        <v>0.052037037037037</v>
      </c>
      <c r="J18" s="29" t="s">
        <v>202</v>
      </c>
      <c r="K18" s="0" t="n">
        <f aca="false">F18</f>
        <v>32.2</v>
      </c>
    </row>
    <row r="19" customFormat="false" ht="15" hidden="false" customHeight="false" outlineLevel="0" collapsed="false">
      <c r="A19" s="0" t="str">
        <f aca="false">UPPER(B19)&amp;UPPER(C19)</f>
        <v>SIRAUXLAURENT</v>
      </c>
      <c r="B19" s="13" t="s">
        <v>266</v>
      </c>
      <c r="C19" s="13" t="s">
        <v>151</v>
      </c>
      <c r="D19" s="0" t="n">
        <v>451</v>
      </c>
      <c r="E19" s="35" t="n">
        <v>0.053125</v>
      </c>
      <c r="F19" s="0" t="n">
        <f aca="false">IF(D19&gt;0,ROUND(101-(D19*100/$C$2),2),"")</f>
        <v>28.84</v>
      </c>
      <c r="H19" s="0" t="str">
        <f aca="false">D19&amp;" "&amp;PROPER(C19)&amp;" "</f>
        <v>451 Laurent </v>
      </c>
      <c r="I19" s="29" t="n">
        <f aca="false">E19</f>
        <v>0.053125</v>
      </c>
      <c r="J19" s="29" t="s">
        <v>202</v>
      </c>
      <c r="K19" s="0" t="n">
        <f aca="false">F19</f>
        <v>28.84</v>
      </c>
    </row>
    <row r="20" customFormat="false" ht="15" hidden="false" customHeight="false" outlineLevel="0" collapsed="false">
      <c r="A20" s="0" t="str">
        <f aca="false">UPPER(B20)&amp;UPPER(C20)</f>
        <v>GAGNONMARIE-JOSÉE</v>
      </c>
      <c r="B20" s="32" t="s">
        <v>248</v>
      </c>
      <c r="C20" s="32" t="s">
        <v>97</v>
      </c>
      <c r="D20" s="0" t="n">
        <v>457</v>
      </c>
      <c r="E20" s="29" t="n">
        <v>0.0533796296296296</v>
      </c>
      <c r="F20" s="0" t="n">
        <f aca="false">IF(D20&gt;0,ROUND(101-(D20*100/$C$2),2),"")</f>
        <v>27.88</v>
      </c>
      <c r="H20" s="0" t="str">
        <f aca="false">D20&amp;" "&amp;PROPER(C20)&amp;" "</f>
        <v>457 Marie-Josée </v>
      </c>
      <c r="I20" s="29" t="n">
        <f aca="false">E20</f>
        <v>0.0533796296296296</v>
      </c>
      <c r="J20" s="29" t="s">
        <v>202</v>
      </c>
      <c r="K20" s="0" t="n">
        <f aca="false">F20</f>
        <v>27.88</v>
      </c>
    </row>
    <row r="21" customFormat="false" ht="15" hidden="false" customHeight="false" outlineLevel="0" collapsed="false">
      <c r="A21" s="0" t="str">
        <f aca="false">UPPER(B21)&amp;UPPER(C21)</f>
        <v>WASTERZAKFREDERIK</v>
      </c>
      <c r="B21" s="13" t="s">
        <v>218</v>
      </c>
      <c r="C21" s="13" t="s">
        <v>111</v>
      </c>
      <c r="D21" s="0" t="n">
        <v>461</v>
      </c>
      <c r="E21" s="29" t="n">
        <v>0.0535185185185185</v>
      </c>
      <c r="F21" s="0" t="n">
        <f aca="false">IF(D21&gt;0,ROUND(101-(D21*100/$C$2),2),"")</f>
        <v>27.24</v>
      </c>
      <c r="H21" s="0" t="str">
        <f aca="false">D21&amp;" "&amp;PROPER(C21)&amp;" "</f>
        <v>461 Frederik </v>
      </c>
      <c r="I21" s="29" t="n">
        <f aca="false">E21</f>
        <v>0.0535185185185185</v>
      </c>
      <c r="J21" s="29" t="s">
        <v>202</v>
      </c>
      <c r="K21" s="0" t="n">
        <f aca="false">F21</f>
        <v>27.24</v>
      </c>
    </row>
    <row r="22" customFormat="false" ht="15" hidden="false" customHeight="false" outlineLevel="0" collapsed="false">
      <c r="A22" s="0" t="str">
        <f aca="false">UPPER(B22)&amp;UPPER(C22)</f>
        <v>GASKINRUDI</v>
      </c>
      <c r="B22" s="13" t="s">
        <v>213</v>
      </c>
      <c r="C22" s="13" t="s">
        <v>103</v>
      </c>
      <c r="D22" s="0" t="n">
        <v>515</v>
      </c>
      <c r="E22" s="29" t="n">
        <v>0.056412037037037</v>
      </c>
      <c r="F22" s="0" t="n">
        <f aca="false">IF(D22&gt;0,ROUND(101-(D22*100/$C$2),2),"")</f>
        <v>18.6</v>
      </c>
      <c r="H22" s="0" t="str">
        <f aca="false">D22&amp;" "&amp;PROPER(C22)&amp;" "</f>
        <v>515 Rudi </v>
      </c>
      <c r="I22" s="29" t="n">
        <f aca="false">E22</f>
        <v>0.056412037037037</v>
      </c>
      <c r="J22" s="29" t="s">
        <v>202</v>
      </c>
      <c r="K22" s="0" t="n">
        <f aca="false">F22</f>
        <v>18.6</v>
      </c>
    </row>
    <row r="23" customFormat="false" ht="15" hidden="false" customHeight="false" outlineLevel="0" collapsed="false">
      <c r="A23" s="0" t="str">
        <f aca="false">UPPER(B23)&amp;UPPER(C23)</f>
        <v>DE ROECKMONIQUE</v>
      </c>
      <c r="B23" s="32" t="s">
        <v>237</v>
      </c>
      <c r="C23" s="32" t="s">
        <v>105</v>
      </c>
      <c r="D23" s="0" t="n">
        <v>540</v>
      </c>
      <c r="E23" s="29" t="n">
        <v>0.057974537037037</v>
      </c>
      <c r="F23" s="0" t="n">
        <f aca="false">IF(D23&gt;0,ROUND(101-(D23*100/$C$2),2),"")</f>
        <v>14.6</v>
      </c>
      <c r="H23" s="0" t="str">
        <f aca="false">D23&amp;" "&amp;PROPER(C23)&amp;" "</f>
        <v>540 Monique </v>
      </c>
      <c r="I23" s="29" t="n">
        <f aca="false">E23</f>
        <v>0.057974537037037</v>
      </c>
      <c r="J23" s="29" t="s">
        <v>202</v>
      </c>
      <c r="K23" s="0" t="n">
        <f aca="false">F23</f>
        <v>14.6</v>
      </c>
    </row>
    <row r="24" customFormat="false" ht="15" hidden="false" customHeight="false" outlineLevel="0" collapsed="false">
      <c r="A24" s="0" t="str">
        <f aca="false">UPPER(B24)&amp;UPPER(C24)</f>
        <v>MAROTTAROCCO</v>
      </c>
      <c r="B24" s="13" t="s">
        <v>256</v>
      </c>
      <c r="C24" s="13" t="s">
        <v>168</v>
      </c>
      <c r="D24" s="0" t="n">
        <v>544</v>
      </c>
      <c r="E24" s="35" t="n">
        <v>0.0583564814814815</v>
      </c>
      <c r="F24" s="0" t="n">
        <f aca="false">IF(D24&gt;0,ROUND(101-(D24*100/$C$2),2),"")</f>
        <v>13.96</v>
      </c>
      <c r="H24" s="0" t="str">
        <f aca="false">D24&amp;" "&amp;PROPER(C24)&amp;" "</f>
        <v>544 Rocco </v>
      </c>
      <c r="I24" s="29" t="n">
        <f aca="false">E24</f>
        <v>0.0583564814814815</v>
      </c>
      <c r="J24" s="29" t="s">
        <v>202</v>
      </c>
      <c r="K24" s="0" t="n">
        <f aca="false">F24</f>
        <v>13.96</v>
      </c>
    </row>
    <row r="25" customFormat="false" ht="15" hidden="false" customHeight="false" outlineLevel="0" collapsed="false">
      <c r="A25" s="0" t="str">
        <f aca="false">UPPER(B25)&amp;UPPER(C25)</f>
        <v>LANGHENDRIESDOMINIQUE L.</v>
      </c>
      <c r="B25" s="32" t="s">
        <v>252</v>
      </c>
      <c r="C25" s="32" t="s">
        <v>130</v>
      </c>
      <c r="D25" s="0" t="n">
        <v>545</v>
      </c>
      <c r="E25" s="29" t="n">
        <v>0.0583796296296296</v>
      </c>
      <c r="F25" s="0" t="n">
        <f aca="false">IF(D25&gt;0,ROUND(101-(D25*100/$C$2),2),"")</f>
        <v>13.8</v>
      </c>
      <c r="H25" s="0" t="str">
        <f aca="false">D25&amp;" "&amp;PROPER(C25)&amp;" "</f>
        <v>545 Dominique L. </v>
      </c>
      <c r="I25" s="29" t="n">
        <f aca="false">E25</f>
        <v>0.0583796296296296</v>
      </c>
      <c r="J25" s="29" t="s">
        <v>202</v>
      </c>
      <c r="K25" s="0" t="n">
        <f aca="false">F25</f>
        <v>13.8</v>
      </c>
    </row>
    <row r="26" customFormat="false" ht="15" hidden="false" customHeight="false" outlineLevel="0" collapsed="false">
      <c r="A26" s="0" t="str">
        <f aca="false">UPPER(B26)&amp;UPPER(C26)</f>
        <v>COLLARDBERNADETTE</v>
      </c>
      <c r="B26" s="32" t="s">
        <v>236</v>
      </c>
      <c r="C26" s="32" t="s">
        <v>145</v>
      </c>
      <c r="D26" s="0" t="n">
        <v>594</v>
      </c>
      <c r="E26" s="29" t="n">
        <v>0.0632407407407407</v>
      </c>
      <c r="F26" s="0" t="n">
        <f aca="false">IF(D26&gt;0,ROUND(101-(D26*100/$C$2),2),"")</f>
        <v>5.96</v>
      </c>
      <c r="H26" s="0" t="str">
        <f aca="false">D26&amp;" "&amp;PROPER(C26)&amp;" "</f>
        <v>594 Bernadette </v>
      </c>
      <c r="I26" s="29" t="n">
        <f aca="false">E26</f>
        <v>0.0632407407407407</v>
      </c>
      <c r="J26" s="29" t="s">
        <v>202</v>
      </c>
      <c r="K26" s="0" t="n">
        <f aca="false">F26</f>
        <v>5.96</v>
      </c>
    </row>
    <row r="27" customFormat="false" ht="15" hidden="false" customHeight="false" outlineLevel="0" collapsed="false">
      <c r="A27" s="0" t="str">
        <f aca="false">UPPER(B27)&amp;UPPER(C27)</f>
        <v>MAHYSYLVIE M.</v>
      </c>
      <c r="B27" s="32" t="s">
        <v>254</v>
      </c>
      <c r="C27" s="32" t="s">
        <v>127</v>
      </c>
      <c r="D27" s="0" t="n">
        <v>615</v>
      </c>
      <c r="E27" s="29" t="n">
        <v>0.0683796296296296</v>
      </c>
      <c r="F27" s="0" t="n">
        <f aca="false">IF(D27&gt;0,ROUND(101-(D27*100/$C$2),2),"")</f>
        <v>2.6</v>
      </c>
      <c r="H27" s="0" t="str">
        <f aca="false">D27&amp;" "&amp;PROPER(C27)&amp;" "</f>
        <v>615 Sylvie M. </v>
      </c>
      <c r="I27" s="29" t="n">
        <f aca="false">E27</f>
        <v>0.0683796296296296</v>
      </c>
      <c r="J27" s="29" t="s">
        <v>202</v>
      </c>
      <c r="K27" s="0" t="n">
        <f aca="false">F27</f>
        <v>2.6</v>
      </c>
    </row>
    <row r="28" customFormat="false" ht="15" hidden="false" customHeight="false" outlineLevel="0" collapsed="false">
      <c r="A28" s="0" t="str">
        <f aca="false">UPPER(B28)&amp;UPPER(C28)</f>
        <v>TRAENMARTINE T.</v>
      </c>
      <c r="B28" s="32" t="s">
        <v>268</v>
      </c>
      <c r="C28" s="32" t="s">
        <v>178</v>
      </c>
      <c r="D28" s="0" t="n">
        <v>625</v>
      </c>
      <c r="E28" s="29" t="s">
        <v>345</v>
      </c>
      <c r="F28" s="0" t="n">
        <f aca="false">IF(D28&gt;0,ROUND(101-(D28*100/$C$2),2),"")</f>
        <v>1</v>
      </c>
      <c r="H28" s="0" t="str">
        <f aca="false">D28&amp;" "&amp;PROPER(C28)&amp;" "</f>
        <v>625 Martine T. </v>
      </c>
      <c r="I28" s="29" t="str">
        <f aca="false">E28</f>
        <v>marche</v>
      </c>
      <c r="J28" s="29" t="s">
        <v>202</v>
      </c>
      <c r="K28" s="0" t="n">
        <f aca="false">F28</f>
        <v>1</v>
      </c>
    </row>
    <row r="29" customFormat="false" ht="15" hidden="false" customHeight="false" outlineLevel="0" collapsed="false">
      <c r="A29" s="0" t="str">
        <f aca="false">UPPER(B29)&amp;UPPER(C29)</f>
        <v>DURITAJANIKA</v>
      </c>
      <c r="B29" s="13" t="s">
        <v>204</v>
      </c>
      <c r="C29" s="13" t="s">
        <v>128</v>
      </c>
      <c r="E29" s="35"/>
      <c r="F29" s="0" t="str">
        <f aca="false">IF(D29&gt;0,ROUND(101-(D29*100/$C$2),2),"")</f>
        <v/>
      </c>
      <c r="H29" s="0" t="s">
        <v>346</v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HAYETTEELOÏSE</v>
      </c>
      <c r="B30" s="13" t="s">
        <v>251</v>
      </c>
      <c r="C30" s="13" t="s">
        <v>170</v>
      </c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LEHAIREDAVID L.</v>
      </c>
      <c r="B31" s="13" t="s">
        <v>220</v>
      </c>
      <c r="C31" s="13" t="s">
        <v>99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TCHATCHOUANG NANAPRUDENCE</v>
      </c>
      <c r="B32" s="32" t="s">
        <v>267</v>
      </c>
      <c r="C32" s="32" t="s">
        <v>121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MARTINPATRICIA</v>
      </c>
      <c r="B33" s="32" t="s">
        <v>257</v>
      </c>
      <c r="C33" s="32" t="s">
        <v>107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DERIDDERRODNEY</v>
      </c>
      <c r="B34" s="13" t="s">
        <v>217</v>
      </c>
      <c r="C34" s="13" t="s">
        <v>76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FURNARIROBERTO</v>
      </c>
      <c r="B35" s="13" t="s">
        <v>247</v>
      </c>
      <c r="C35" s="13" t="s">
        <v>64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LEHAIREFRANCIS</v>
      </c>
      <c r="B36" s="13" t="s">
        <v>220</v>
      </c>
      <c r="C36" s="13" t="s">
        <v>253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FABRISHUGO</v>
      </c>
      <c r="B37" s="13" t="s">
        <v>222</v>
      </c>
      <c r="C37" s="13" t="s">
        <v>68</v>
      </c>
      <c r="E37" s="35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CHARLIERYANNICK</v>
      </c>
      <c r="B38" s="13" t="s">
        <v>207</v>
      </c>
      <c r="C38" s="13" t="s">
        <v>235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QUINTYNMATHIEU</v>
      </c>
      <c r="B39" s="13" t="s">
        <v>214</v>
      </c>
      <c r="C39" s="13" t="s">
        <v>115</v>
      </c>
      <c r="E39" s="35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FABRISJONATHAN</v>
      </c>
      <c r="B40" s="13" t="s">
        <v>222</v>
      </c>
      <c r="C40" s="13" t="s">
        <v>83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MERTENSANNE</v>
      </c>
      <c r="B41" s="32" t="s">
        <v>260</v>
      </c>
      <c r="C41" s="32" t="s">
        <v>119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COOSEMANSISABELLE C.</v>
      </c>
      <c r="B42" s="32" t="s">
        <v>211</v>
      </c>
      <c r="C42" s="32" t="s">
        <v>101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DUMONTDOMINIQUE D.</v>
      </c>
      <c r="B43" s="32" t="s">
        <v>241</v>
      </c>
      <c r="C43" s="32" t="s">
        <v>125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RUBAYCHRISTOPHE</v>
      </c>
      <c r="B44" s="13" t="s">
        <v>208</v>
      </c>
      <c r="C44" s="13" t="s">
        <v>70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ANDRIESSENSBRIGITTE</v>
      </c>
      <c r="B45" s="32" t="s">
        <v>229</v>
      </c>
      <c r="C45" s="32" t="s">
        <v>117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DOYENFANNY</v>
      </c>
      <c r="B46" s="32" t="s">
        <v>240</v>
      </c>
      <c r="C46" s="32" t="s">
        <v>164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MEHOUDENSALAIN</v>
      </c>
      <c r="B47" s="13" t="s">
        <v>258</v>
      </c>
      <c r="C47" s="13" t="s">
        <v>259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MORO LAVADOAMBROSIO</v>
      </c>
      <c r="B48" s="13" t="s">
        <v>262</v>
      </c>
      <c r="C48" s="13" t="s">
        <v>263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HOCQUETBENJAMIN</v>
      </c>
      <c r="B49" s="13" t="s">
        <v>216</v>
      </c>
      <c r="C49" s="13" t="s">
        <v>93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VANCUTSEMBERTRAND</v>
      </c>
      <c r="B50" s="13" t="s">
        <v>205</v>
      </c>
      <c r="C50" s="13" t="s">
        <v>87</v>
      </c>
      <c r="E50" s="29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5"/>
  <sheetViews>
    <sheetView showFormulas="false" showGridLines="true" showRowColHeaders="true" showZeros="true" rightToLeft="false" tabSelected="false" showOutlineSymbols="true" defaultGridColor="true" view="normal" topLeftCell="B26" colorId="64" zoomScale="100" zoomScaleNormal="100" zoomScalePageLayoutView="100" workbookViewId="0">
      <selection pane="topLeft" activeCell="C49" activeCellId="0" sqref="C49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347</v>
      </c>
      <c r="C1" s="21"/>
      <c r="N1" s="26" t="s">
        <v>348</v>
      </c>
      <c r="O1" s="21"/>
    </row>
    <row r="2" customFormat="false" ht="15" hidden="false" customHeight="false" outlineLevel="0" collapsed="false">
      <c r="B2" s="13" t="s">
        <v>194</v>
      </c>
      <c r="C2" s="13" t="n">
        <v>482</v>
      </c>
      <c r="H2" s="1" t="s">
        <v>195</v>
      </c>
      <c r="N2" s="0" t="s">
        <v>194</v>
      </c>
      <c r="O2" s="0" t="n">
        <v>463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349</v>
      </c>
      <c r="I3" s="29" t="n">
        <v>0.0361805555555555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350</v>
      </c>
      <c r="U3" s="29" t="n">
        <v>0.0179976851851852</v>
      </c>
      <c r="V3" s="29"/>
    </row>
    <row r="4" customFormat="false" ht="15" hidden="false" customHeight="false" outlineLevel="0" collapsed="false">
      <c r="A4" s="0" t="str">
        <f aca="false">UPPER(B4)&amp;UPPER(C4)</f>
        <v>EECKHOUTMARC E.</v>
      </c>
      <c r="B4" s="13" t="s">
        <v>223</v>
      </c>
      <c r="C4" s="13" t="s">
        <v>78</v>
      </c>
      <c r="D4" s="0" t="n">
        <v>233</v>
      </c>
      <c r="E4" s="29" t="n">
        <v>0.054525462962963</v>
      </c>
      <c r="F4" s="0" t="n">
        <f aca="false">IF(D4&gt;0,ROUND(101-(D4*100/$C$2),2),"")</f>
        <v>52.66</v>
      </c>
      <c r="H4" s="0" t="str">
        <f aca="false">D4&amp;" "&amp;PROPER(C4)&amp;" "</f>
        <v>233 Marc E. </v>
      </c>
      <c r="I4" s="29" t="n">
        <f aca="false">E4</f>
        <v>0.054525462962963</v>
      </c>
      <c r="J4" s="29" t="s">
        <v>202</v>
      </c>
      <c r="K4" s="0" t="n">
        <f aca="false">F4</f>
        <v>52.66</v>
      </c>
      <c r="M4" s="0" t="str">
        <f aca="false">UPPER(N4)&amp;UPPER(O4)</f>
        <v>PARADADAVID P.</v>
      </c>
      <c r="N4" s="13" t="s">
        <v>264</v>
      </c>
      <c r="O4" s="13" t="s">
        <v>82</v>
      </c>
      <c r="P4" s="0" t="n">
        <v>66</v>
      </c>
      <c r="Q4" s="29" t="n">
        <v>0.026412037037037</v>
      </c>
      <c r="R4" s="0" t="n">
        <f aca="false">ROUND((101-(P4*100/$O$2))*0.8,2)</f>
        <v>69.4</v>
      </c>
      <c r="T4" s="0" t="str">
        <f aca="false">P4&amp;" "&amp;PROPER(O4)&amp;" "</f>
        <v>66 David P. </v>
      </c>
      <c r="U4" s="29" t="n">
        <f aca="false">Q4</f>
        <v>0.026412037037037</v>
      </c>
      <c r="V4" s="29" t="s">
        <v>202</v>
      </c>
      <c r="W4" s="0" t="n">
        <f aca="false">R4</f>
        <v>69.4</v>
      </c>
    </row>
    <row r="5" customFormat="false" ht="15" hidden="false" customHeight="false" outlineLevel="0" collapsed="false">
      <c r="A5" s="0" t="str">
        <f aca="false">UPPER(B5)&amp;UPPER(C5)</f>
        <v>LEHAIREDAVID L.</v>
      </c>
      <c r="B5" s="13" t="s">
        <v>220</v>
      </c>
      <c r="C5" s="13" t="s">
        <v>99</v>
      </c>
      <c r="D5" s="0" t="n">
        <v>327</v>
      </c>
      <c r="E5" s="29" t="n">
        <v>0.0585300925925926</v>
      </c>
      <c r="F5" s="0" t="n">
        <f aca="false">IF(D5&gt;0,ROUND(101-(D5*100/$C$2),2),"")</f>
        <v>33.16</v>
      </c>
      <c r="H5" s="0" t="str">
        <f aca="false">D5&amp;" "&amp;PROPER(C5)&amp;" "</f>
        <v>327 David L. </v>
      </c>
      <c r="I5" s="29" t="n">
        <f aca="false">E5</f>
        <v>0.0585300925925926</v>
      </c>
      <c r="J5" s="29" t="s">
        <v>202</v>
      </c>
      <c r="K5" s="0" t="n">
        <f aca="false">F5</f>
        <v>33.16</v>
      </c>
      <c r="M5" s="0" t="str">
        <f aca="false">UPPER(N5)&amp;UPPER(O5)</f>
        <v>FONTAINEAMÉLIE</v>
      </c>
      <c r="N5" s="32" t="s">
        <v>246</v>
      </c>
      <c r="O5" s="32" t="s">
        <v>80</v>
      </c>
      <c r="P5" s="0" t="n">
        <v>79</v>
      </c>
      <c r="Q5" s="29" t="n">
        <v>0.0269675925925926</v>
      </c>
      <c r="R5" s="0" t="n">
        <f aca="false">ROUND((101-(P5*100/$O$2))*0.8,2)</f>
        <v>67.15</v>
      </c>
      <c r="T5" s="0" t="str">
        <f aca="false">P5&amp;" "&amp;PROPER(O5)&amp;" "</f>
        <v>79 Amélie </v>
      </c>
      <c r="U5" s="29" t="n">
        <f aca="false">Q5</f>
        <v>0.0269675925925926</v>
      </c>
      <c r="V5" s="29" t="s">
        <v>202</v>
      </c>
      <c r="W5" s="0" t="n">
        <f aca="false">R5</f>
        <v>67.15</v>
      </c>
    </row>
    <row r="6" customFormat="false" ht="15" hidden="false" customHeight="false" outlineLevel="0" collapsed="false">
      <c r="A6" s="0" t="str">
        <f aca="false">UPPER(B6)&amp;UPPER(C6)</f>
        <v>TCHATCHOUANG NANAPRUDENCE</v>
      </c>
      <c r="B6" s="32" t="s">
        <v>267</v>
      </c>
      <c r="C6" s="32" t="s">
        <v>121</v>
      </c>
      <c r="D6" s="0" t="n">
        <v>418</v>
      </c>
      <c r="E6" s="29" t="n">
        <v>0.0637268518518519</v>
      </c>
      <c r="F6" s="0" t="n">
        <f aca="false">IF(D6&gt;0,ROUND(101-(D6*100/$C$2),2),"")</f>
        <v>14.28</v>
      </c>
      <c r="H6" s="0" t="str">
        <f aca="false">D6&amp;" "&amp;PROPER(C6)&amp;" "</f>
        <v>418 Prudence </v>
      </c>
      <c r="I6" s="29" t="n">
        <f aca="false">E6</f>
        <v>0.0637268518518519</v>
      </c>
      <c r="J6" s="29" t="s">
        <v>202</v>
      </c>
      <c r="K6" s="0" t="n">
        <f aca="false">F6</f>
        <v>14.28</v>
      </c>
      <c r="M6" s="0" t="str">
        <f aca="false">UPPER(N6)&amp;UPPER(O6)</f>
        <v>LAGAERTRITA</v>
      </c>
      <c r="N6" s="32" t="s">
        <v>209</v>
      </c>
      <c r="O6" s="32" t="s">
        <v>91</v>
      </c>
      <c r="P6" s="0" t="n">
        <v>121</v>
      </c>
      <c r="Q6" s="35" t="n">
        <v>0.0291898148148148</v>
      </c>
      <c r="R6" s="0" t="n">
        <f aca="false">ROUND((101-(P6*100/$O$2))*0.8,2)</f>
        <v>59.89</v>
      </c>
      <c r="T6" s="0" t="str">
        <f aca="false">P6&amp;" "&amp;PROPER(O6)&amp;" "</f>
        <v>121 Rita </v>
      </c>
      <c r="U6" s="29" t="n">
        <f aca="false">Q6</f>
        <v>0.0291898148148148</v>
      </c>
      <c r="V6" s="29" t="s">
        <v>202</v>
      </c>
      <c r="W6" s="0" t="n">
        <f aca="false">R6</f>
        <v>59.89</v>
      </c>
    </row>
    <row r="7" customFormat="false" ht="15" hidden="false" customHeight="false" outlineLevel="0" collapsed="false">
      <c r="A7" s="0" t="str">
        <f aca="false">UPPER(B7)&amp;UPPER(C7)</f>
        <v>MARTINPATRICIA</v>
      </c>
      <c r="B7" s="32" t="s">
        <v>257</v>
      </c>
      <c r="C7" s="32" t="s">
        <v>107</v>
      </c>
      <c r="D7" s="0" t="n">
        <v>424</v>
      </c>
      <c r="E7" s="29" t="n">
        <v>0.0639236111111111</v>
      </c>
      <c r="F7" s="0" t="n">
        <f aca="false">IF(D7&gt;0,ROUND(101-(D7*100/$C$2),2),"")</f>
        <v>13.03</v>
      </c>
      <c r="H7" s="0" t="str">
        <f aca="false">D7&amp;" "&amp;PROPER(C7)&amp;" "</f>
        <v>424 Patricia </v>
      </c>
      <c r="I7" s="29" t="n">
        <f aca="false">E7</f>
        <v>0.0639236111111111</v>
      </c>
      <c r="J7" s="29" t="s">
        <v>202</v>
      </c>
      <c r="K7" s="0" t="n">
        <f aca="false">F7</f>
        <v>13.03</v>
      </c>
      <c r="M7" s="0" t="str">
        <f aca="false">UPPER(N7)&amp;UPPER(O7)</f>
        <v>DURITAZOLIKA</v>
      </c>
      <c r="N7" s="13" t="s">
        <v>204</v>
      </c>
      <c r="O7" s="13" t="s">
        <v>62</v>
      </c>
      <c r="P7" s="0" t="n">
        <v>123</v>
      </c>
      <c r="Q7" s="35" t="n">
        <v>0.0292013888888889</v>
      </c>
      <c r="R7" s="0" t="n">
        <f aca="false">ROUND((101-(P7*100/$O$2))*0.8,2)</f>
        <v>59.55</v>
      </c>
      <c r="T7" s="0" t="str">
        <f aca="false">P7&amp;" "&amp;PROPER(O7)&amp;" "</f>
        <v>123 Zolika </v>
      </c>
      <c r="U7" s="29" t="n">
        <f aca="false">Q7</f>
        <v>0.0292013888888889</v>
      </c>
      <c r="V7" s="29" t="s">
        <v>202</v>
      </c>
      <c r="W7" s="0" t="n">
        <f aca="false">R7</f>
        <v>59.55</v>
      </c>
    </row>
    <row r="8" customFormat="false" ht="15" hidden="false" customHeight="false" outlineLevel="0" collapsed="false">
      <c r="A8" s="0" t="str">
        <f aca="false">UPPER(B8)&amp;UPPER(C8)</f>
        <v>WASTERZAKFREDERIK</v>
      </c>
      <c r="B8" s="13" t="s">
        <v>218</v>
      </c>
      <c r="C8" s="13" t="s">
        <v>111</v>
      </c>
      <c r="D8" s="0" t="n">
        <v>426</v>
      </c>
      <c r="E8" s="29" t="n">
        <v>0.0639583333333333</v>
      </c>
      <c r="F8" s="0" t="n">
        <f aca="false">IF(D8&gt;0,ROUND(101-(D8*100/$C$2),2),"")</f>
        <v>12.62</v>
      </c>
      <c r="H8" s="0" t="str">
        <f aca="false">D8&amp;" "&amp;PROPER(C8)&amp;" "</f>
        <v>426 Frederik </v>
      </c>
      <c r="I8" s="29" t="n">
        <f aca="false">E8</f>
        <v>0.0639583333333333</v>
      </c>
      <c r="J8" s="29" t="s">
        <v>202</v>
      </c>
      <c r="K8" s="0" t="n">
        <f aca="false">F8</f>
        <v>12.62</v>
      </c>
      <c r="M8" s="0" t="str">
        <f aca="false">UPPER(N8)&amp;UPPER(O8)</f>
        <v>CHARLIERBAUDOUIN</v>
      </c>
      <c r="N8" s="13" t="s">
        <v>207</v>
      </c>
      <c r="O8" s="13" t="s">
        <v>89</v>
      </c>
      <c r="P8" s="0" t="n">
        <v>155</v>
      </c>
      <c r="Q8" s="29" t="n">
        <v>0.0303125</v>
      </c>
      <c r="R8" s="0" t="n">
        <f aca="false">ROUND((101-(P8*100/$O$2))*0.8,2)</f>
        <v>54.02</v>
      </c>
      <c r="T8" s="0" t="str">
        <f aca="false">P8&amp;" "&amp;PROPER(O8)&amp;" "</f>
        <v>155 Baudouin </v>
      </c>
      <c r="U8" s="29" t="n">
        <f aca="false">Q8</f>
        <v>0.0303125</v>
      </c>
      <c r="V8" s="29" t="s">
        <v>202</v>
      </c>
      <c r="W8" s="0" t="n">
        <f aca="false">R8</f>
        <v>54.02</v>
      </c>
    </row>
    <row r="9" customFormat="false" ht="15" hidden="false" customHeight="false" outlineLevel="0" collapsed="false">
      <c r="A9" s="0" t="str">
        <f aca="false">UPPER(B9)&amp;UPPER(C9)</f>
        <v>VERMEEREDIDIER</v>
      </c>
      <c r="B9" s="13" t="s">
        <v>272</v>
      </c>
      <c r="C9" s="13" t="s">
        <v>58</v>
      </c>
      <c r="D9" s="0" t="n">
        <v>427</v>
      </c>
      <c r="E9" s="29" t="n">
        <v>0.0639583333333333</v>
      </c>
      <c r="F9" s="0" t="n">
        <f aca="false">IF(D9&gt;0,ROUND(101-(D9*100/$C$2),2),"")</f>
        <v>12.41</v>
      </c>
      <c r="H9" s="0" t="str">
        <f aca="false">D9&amp;" "&amp;PROPER(C9)&amp;" "</f>
        <v>427 Didier </v>
      </c>
      <c r="I9" s="29" t="n">
        <f aca="false">E9</f>
        <v>0.0639583333333333</v>
      </c>
      <c r="J9" s="29" t="s">
        <v>202</v>
      </c>
      <c r="K9" s="0" t="n">
        <f aca="false">F9</f>
        <v>12.41</v>
      </c>
      <c r="M9" s="0" t="str">
        <f aca="false">UPPER(N9)&amp;UPPER(O9)</f>
        <v>COLLARDBERNADETTE</v>
      </c>
      <c r="N9" s="32" t="s">
        <v>236</v>
      </c>
      <c r="O9" s="32" t="s">
        <v>145</v>
      </c>
      <c r="P9" s="0" t="n">
        <v>316</v>
      </c>
      <c r="Q9" s="35" t="n">
        <v>0.0353587962962963</v>
      </c>
      <c r="R9" s="0" t="n">
        <f aca="false">ROUND((101-(P9*100/$O$2))*0.8,2)</f>
        <v>26.2</v>
      </c>
      <c r="T9" s="0" t="str">
        <f aca="false">P9&amp;" "&amp;PROPER(O9)&amp;" "</f>
        <v>316 Bernadette </v>
      </c>
      <c r="U9" s="29" t="n">
        <f aca="false">Q9</f>
        <v>0.0353587962962963</v>
      </c>
      <c r="V9" s="29" t="s">
        <v>202</v>
      </c>
      <c r="W9" s="0" t="n">
        <f aca="false">R9</f>
        <v>26.2</v>
      </c>
    </row>
    <row r="10" customFormat="false" ht="15" hidden="false" customHeight="false" outlineLevel="0" collapsed="false">
      <c r="A10" s="0" t="str">
        <f aca="false">UPPER(B10)&amp;UPPER(C10)</f>
        <v>MAROTTAROCCO</v>
      </c>
      <c r="B10" s="13" t="s">
        <v>256</v>
      </c>
      <c r="C10" s="13" t="s">
        <v>168</v>
      </c>
      <c r="D10" s="0" t="n">
        <v>455</v>
      </c>
      <c r="E10" s="35" t="n">
        <v>0.0690046296296296</v>
      </c>
      <c r="F10" s="0" t="n">
        <f aca="false">IF(D10&gt;0,ROUND(101-(D10*100/$C$2),2),"")</f>
        <v>6.6</v>
      </c>
      <c r="H10" s="0" t="str">
        <f aca="false">D10&amp;" "&amp;PROPER(C10)&amp;" "</f>
        <v>455 Rocco </v>
      </c>
      <c r="I10" s="29" t="n">
        <f aca="false">E10</f>
        <v>0.0690046296296296</v>
      </c>
      <c r="J10" s="29" t="s">
        <v>202</v>
      </c>
      <c r="K10" s="0" t="n">
        <f aca="false">F10</f>
        <v>6.6</v>
      </c>
      <c r="M10" s="0" t="str">
        <f aca="false">UPPER(N10)&amp;UPPER(O10)</f>
        <v>DUMONTDOMINIQUE D.</v>
      </c>
      <c r="N10" s="32" t="s">
        <v>241</v>
      </c>
      <c r="O10" s="32" t="s">
        <v>125</v>
      </c>
      <c r="P10" s="0" t="n">
        <v>325</v>
      </c>
      <c r="Q10" s="35" t="n">
        <v>0.0358449074074074</v>
      </c>
      <c r="R10" s="0" t="n">
        <f aca="false">ROUND((101-(P10*100/$O$2))*0.8,2)</f>
        <v>24.64</v>
      </c>
      <c r="T10" s="0" t="str">
        <f aca="false">P10&amp;" "&amp;PROPER(O10)&amp;" "</f>
        <v>325 Dominique D. </v>
      </c>
      <c r="U10" s="29" t="n">
        <f aca="false">Q10</f>
        <v>0.0358449074074074</v>
      </c>
      <c r="V10" s="29" t="s">
        <v>202</v>
      </c>
      <c r="W10" s="0" t="n">
        <f aca="false">R10</f>
        <v>24.64</v>
      </c>
    </row>
    <row r="11" customFormat="false" ht="15" hidden="false" customHeight="false" outlineLevel="0" collapsed="false">
      <c r="A11" s="0" t="str">
        <f aca="false">UPPER(B11)&amp;UPPER(C11)</f>
        <v>DERIDDERRODNEY</v>
      </c>
      <c r="B11" s="13" t="s">
        <v>217</v>
      </c>
      <c r="C11" s="13" t="s">
        <v>76</v>
      </c>
      <c r="E11" s="29"/>
      <c r="F11" s="0" t="str">
        <f aca="false">IF(D11&gt;0,ROUND(101-(D11*100/$C$2),2),"")</f>
        <v/>
      </c>
      <c r="H11" s="18" t="s">
        <v>351</v>
      </c>
      <c r="I11" s="29"/>
      <c r="J11" s="29"/>
      <c r="K11" s="0" t="str">
        <f aca="false">F11</f>
        <v/>
      </c>
      <c r="M11" s="0" t="str">
        <f aca="false">UPPER(N11)&amp;UPPER(O11)</f>
        <v>LANGHENDRIESDOMINIQUE L.</v>
      </c>
      <c r="N11" s="32" t="s">
        <v>252</v>
      </c>
      <c r="O11" s="32" t="s">
        <v>130</v>
      </c>
      <c r="P11" s="0" t="n">
        <v>326</v>
      </c>
      <c r="Q11" s="35" t="n">
        <v>0.0359027777777778</v>
      </c>
      <c r="R11" s="0" t="n">
        <f aca="false">ROUND((101-(P11*100/$O$2))*0.8,2)</f>
        <v>24.47</v>
      </c>
      <c r="T11" s="0" t="str">
        <f aca="false">P11&amp;" "&amp;PROPER(O11)&amp;" "</f>
        <v>326 Dominique L. </v>
      </c>
      <c r="U11" s="29" t="n">
        <f aca="false">Q11</f>
        <v>0.0359027777777778</v>
      </c>
      <c r="V11" s="29" t="s">
        <v>202</v>
      </c>
      <c r="W11" s="0" t="n">
        <f aca="false">R11</f>
        <v>24.47</v>
      </c>
    </row>
    <row r="12" customFormat="false" ht="15" hidden="false" customHeight="false" outlineLevel="0" collapsed="false">
      <c r="A12" s="0" t="str">
        <f aca="false">UPPER(B12)&amp;UPPER(C12)</f>
        <v>FURNARIROBERTO</v>
      </c>
      <c r="B12" s="13" t="s">
        <v>247</v>
      </c>
      <c r="C12" s="13" t="s">
        <v>64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M12" s="0" t="str">
        <f aca="false">UPPER(N12)&amp;UPPER(O12)</f>
        <v>ANDRIESSENSBRIGITTE</v>
      </c>
      <c r="N12" s="32" t="s">
        <v>229</v>
      </c>
      <c r="O12" s="32" t="s">
        <v>117</v>
      </c>
      <c r="P12" s="0" t="n">
        <v>341</v>
      </c>
      <c r="Q12" s="35" t="n">
        <v>0.0367592592592593</v>
      </c>
      <c r="R12" s="0" t="n">
        <f aca="false">ROUND((101-(P12*100/$O$2))*0.8,2)</f>
        <v>21.88</v>
      </c>
      <c r="T12" s="0" t="str">
        <f aca="false">P12&amp;" "&amp;PROPER(O12)&amp;" "</f>
        <v>341 Brigitte </v>
      </c>
      <c r="U12" s="29" t="n">
        <f aca="false">Q12</f>
        <v>0.0367592592592593</v>
      </c>
      <c r="V12" s="29" t="s">
        <v>202</v>
      </c>
      <c r="W12" s="0" t="n">
        <f aca="false">R12</f>
        <v>21.88</v>
      </c>
    </row>
    <row r="13" customFormat="false" ht="15" hidden="false" customHeight="false" outlineLevel="0" collapsed="false">
      <c r="A13" s="0" t="str">
        <f aca="false">UPPER(B13)&amp;UPPER(C13)</f>
        <v>DURITAZOLIKA</v>
      </c>
      <c r="B13" s="13" t="s">
        <v>204</v>
      </c>
      <c r="C13" s="13" t="s">
        <v>62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M13" s="0" t="str">
        <f aca="false">UPPER(N13)&amp;UPPER(O13)</f>
        <v>CHALLEEMMANUELLE</v>
      </c>
      <c r="N13" s="32" t="s">
        <v>234</v>
      </c>
      <c r="O13" s="32" t="s">
        <v>143</v>
      </c>
      <c r="P13" s="0" t="n">
        <v>348</v>
      </c>
      <c r="Q13" s="35" t="n">
        <v>0.037025462962963</v>
      </c>
      <c r="R13" s="0" t="n">
        <f aca="false">ROUND((101-(P13*100/$O$2))*0.8,2)</f>
        <v>20.67</v>
      </c>
      <c r="T13" s="0" t="str">
        <f aca="false">P13&amp;" "&amp;PROPER(O13)&amp;" "</f>
        <v>348 Emmanuelle </v>
      </c>
      <c r="U13" s="29" t="n">
        <f aca="false">Q13</f>
        <v>0.037025462962963</v>
      </c>
      <c r="V13" s="29" t="s">
        <v>202</v>
      </c>
      <c r="W13" s="0" t="n">
        <f aca="false">R13</f>
        <v>20.67</v>
      </c>
    </row>
    <row r="14" customFormat="false" ht="15" hidden="false" customHeight="false" outlineLevel="0" collapsed="false">
      <c r="A14" s="0" t="str">
        <f aca="false">UPPER(B14)&amp;UPPER(C14)</f>
        <v>LEHAIREFRANCIS</v>
      </c>
      <c r="B14" s="13" t="s">
        <v>220</v>
      </c>
      <c r="C14" s="13" t="s">
        <v>253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  <c r="T14" s="0" t="s">
        <v>352</v>
      </c>
    </row>
    <row r="15" customFormat="false" ht="15" hidden="false" customHeight="false" outlineLevel="0" collapsed="false">
      <c r="A15" s="0" t="str">
        <f aca="false">UPPER(B15)&amp;UPPER(C15)</f>
        <v>FABRISHUGO</v>
      </c>
      <c r="B15" s="13" t="s">
        <v>222</v>
      </c>
      <c r="C15" s="13" t="s">
        <v>68</v>
      </c>
      <c r="E15" s="35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DEMOULINOLIVIER</v>
      </c>
      <c r="B16" s="13" t="s">
        <v>206</v>
      </c>
      <c r="C16" s="13" t="s">
        <v>66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CHARLIERYANNICK</v>
      </c>
      <c r="B17" s="13" t="s">
        <v>207</v>
      </c>
      <c r="C17" s="13" t="s">
        <v>235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QUINTYNMATHIEU</v>
      </c>
      <c r="B18" s="13" t="s">
        <v>214</v>
      </c>
      <c r="C18" s="13" t="s">
        <v>115</v>
      </c>
      <c r="E18" s="35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FABRISJONATHAN</v>
      </c>
      <c r="B19" s="13" t="s">
        <v>222</v>
      </c>
      <c r="C19" s="13" t="s">
        <v>83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GLIBERTLAETITIA</v>
      </c>
      <c r="B20" s="32" t="s">
        <v>250</v>
      </c>
      <c r="C20" s="32" t="s">
        <v>85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PLETINCKXSYLVIE P.</v>
      </c>
      <c r="B21" s="32" t="s">
        <v>203</v>
      </c>
      <c r="C21" s="32" t="s">
        <v>72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LAGAERTRITA</v>
      </c>
      <c r="B22" s="32" t="s">
        <v>209</v>
      </c>
      <c r="C22" s="32" t="s">
        <v>91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CHARLIERBAUDOUIN</v>
      </c>
      <c r="B23" s="13" t="s">
        <v>207</v>
      </c>
      <c r="C23" s="13" t="s">
        <v>89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MERTENSANNE</v>
      </c>
      <c r="B24" s="32" t="s">
        <v>260</v>
      </c>
      <c r="C24" s="32" t="s">
        <v>119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GASKINRUDI</v>
      </c>
      <c r="B25" s="13" t="s">
        <v>213</v>
      </c>
      <c r="C25" s="13" t="s">
        <v>103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COOSEMANSISABELLE C.</v>
      </c>
      <c r="B26" s="32" t="s">
        <v>211</v>
      </c>
      <c r="C26" s="32" t="s">
        <v>101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LANGHENDRIESDOMINIQUE L.</v>
      </c>
      <c r="B27" s="32" t="s">
        <v>252</v>
      </c>
      <c r="C27" s="32" t="s">
        <v>130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DUMONTDOMINIQUE D.</v>
      </c>
      <c r="B28" s="32" t="s">
        <v>241</v>
      </c>
      <c r="C28" s="32" t="s">
        <v>125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COLLARDBERNADETTE</v>
      </c>
      <c r="B29" s="32" t="s">
        <v>236</v>
      </c>
      <c r="C29" s="32" t="s">
        <v>145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FONTAINEAMÉLIE</v>
      </c>
      <c r="B30" s="32" t="s">
        <v>246</v>
      </c>
      <c r="C30" s="32" t="s">
        <v>80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ALVAREZ BLANCOMANUEL</v>
      </c>
      <c r="B31" s="13" t="s">
        <v>228</v>
      </c>
      <c r="C31" s="13" t="s">
        <v>74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GAGNONMARIE-JOSÉE</v>
      </c>
      <c r="B32" s="32" t="s">
        <v>248</v>
      </c>
      <c r="C32" s="32" t="s">
        <v>97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DE ROECKMONIQUE</v>
      </c>
      <c r="B33" s="32" t="s">
        <v>237</v>
      </c>
      <c r="C33" s="32" t="s">
        <v>105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RUBAYCHRISTOPHE</v>
      </c>
      <c r="B34" s="13" t="s">
        <v>208</v>
      </c>
      <c r="C34" s="13" t="s">
        <v>70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ANDRIESSENSBRIGITTE</v>
      </c>
      <c r="B35" s="32" t="s">
        <v>229</v>
      </c>
      <c r="C35" s="32" t="s">
        <v>117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DOYENFANNY</v>
      </c>
      <c r="B36" s="32" t="s">
        <v>240</v>
      </c>
      <c r="C36" s="32" t="s">
        <v>164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MEHOUDENSALAIN</v>
      </c>
      <c r="B37" s="13" t="s">
        <v>258</v>
      </c>
      <c r="C37" s="13" t="s">
        <v>259</v>
      </c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MORO LAVADOAMBROSIO</v>
      </c>
      <c r="B38" s="13" t="s">
        <v>262</v>
      </c>
      <c r="C38" s="13" t="s">
        <v>263</v>
      </c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HOCQUETBENJAMIN</v>
      </c>
      <c r="B39" s="13" t="s">
        <v>216</v>
      </c>
      <c r="C39" s="13" t="s">
        <v>93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DE CONINCKBENOÎT</v>
      </c>
      <c r="B40" s="13" t="s">
        <v>201</v>
      </c>
      <c r="C40" s="13" t="s">
        <v>60</v>
      </c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VANCUTSEMBERTRAND</v>
      </c>
      <c r="B41" s="13" t="s">
        <v>205</v>
      </c>
      <c r="C41" s="13" t="s">
        <v>87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FIACCAPRILECARMELA</v>
      </c>
      <c r="B42" s="32" t="s">
        <v>244</v>
      </c>
      <c r="C42" s="32" t="s">
        <v>245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PARADADAVID P.</v>
      </c>
      <c r="B43" s="13" t="s">
        <v>264</v>
      </c>
      <c r="C43" s="13" t="s">
        <v>82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QUIEVREUXEDDY</v>
      </c>
      <c r="B44" s="13" t="s">
        <v>265</v>
      </c>
      <c r="C44" s="13" t="s">
        <v>132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CHALLEEMMANUELLE</v>
      </c>
      <c r="B45" s="32" t="s">
        <v>234</v>
      </c>
      <c r="C45" s="32" t="s">
        <v>143</v>
      </c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BEQUETGINETTE</v>
      </c>
      <c r="B46" s="32" t="s">
        <v>230</v>
      </c>
      <c r="C46" s="32" t="s">
        <v>231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MATONHERMAN</v>
      </c>
      <c r="B47" s="13" t="s">
        <v>224</v>
      </c>
      <c r="C47" s="13" t="s">
        <v>113</v>
      </c>
      <c r="E47" s="29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FAUCONNIERISABELLE F.</v>
      </c>
      <c r="B48" s="32" t="s">
        <v>242</v>
      </c>
      <c r="C48" s="32" t="s">
        <v>243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PLETINCKXISABELLE P.</v>
      </c>
      <c r="B49" s="32" t="s">
        <v>203</v>
      </c>
      <c r="C49" s="32" t="s">
        <v>159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AISSATOUISSA</v>
      </c>
      <c r="B50" s="32" t="s">
        <v>226</v>
      </c>
      <c r="C50" s="32" t="s">
        <v>227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LEHAIREIVAN</v>
      </c>
      <c r="B51" s="13" t="s">
        <v>220</v>
      </c>
      <c r="C51" s="13" t="s">
        <v>162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MINOTJÉRÔME</v>
      </c>
      <c r="B52" s="13" t="s">
        <v>261</v>
      </c>
      <c r="C52" s="13" t="s">
        <v>109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VAN ERTBRUGGENJOHAN</v>
      </c>
      <c r="B53" s="13" t="s">
        <v>269</v>
      </c>
      <c r="C53" s="13" t="s">
        <v>270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GINEPROLAURENCE</v>
      </c>
      <c r="B54" s="32" t="s">
        <v>249</v>
      </c>
      <c r="C54" s="32" t="s">
        <v>166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SIRAUXLAURENT</v>
      </c>
      <c r="B55" s="13" t="s">
        <v>266</v>
      </c>
      <c r="C55" s="13" t="s">
        <v>151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VANHOUCHELAURENT</v>
      </c>
      <c r="B56" s="13" t="s">
        <v>271</v>
      </c>
      <c r="C56" s="13" t="s">
        <v>151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DURITALILIAN</v>
      </c>
      <c r="B57" s="13" t="s">
        <v>204</v>
      </c>
      <c r="C57" s="13" t="s">
        <v>152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HUSTINMARC H.</v>
      </c>
      <c r="B58" s="13" t="s">
        <v>221</v>
      </c>
      <c r="C58" s="13" t="s">
        <v>156</v>
      </c>
      <c r="E58" s="29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ZOCASTELLOMARCO</v>
      </c>
      <c r="B59" s="13" t="s">
        <v>273</v>
      </c>
      <c r="C59" s="13" t="s">
        <v>274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BRICHETMARTINE B.</v>
      </c>
      <c r="B60" s="32" t="s">
        <v>225</v>
      </c>
      <c r="C60" s="32" t="s">
        <v>141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TRAENMARTINE T.</v>
      </c>
      <c r="B61" s="32" t="s">
        <v>268</v>
      </c>
      <c r="C61" s="32" t="s">
        <v>178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BERTHEREAUPASCAL</v>
      </c>
      <c r="B62" s="13" t="s">
        <v>232</v>
      </c>
      <c r="C62" s="13" t="s">
        <v>233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MAJAQUENTIN</v>
      </c>
      <c r="B63" s="13" t="s">
        <v>255</v>
      </c>
      <c r="C63" s="13" t="s">
        <v>95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MAHYSYLVIE M.</v>
      </c>
      <c r="B64" s="32" t="s">
        <v>254</v>
      </c>
      <c r="C64" s="32" t="s">
        <v>127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DEFREYNETHOMAS</v>
      </c>
      <c r="B65" s="13" t="s">
        <v>238</v>
      </c>
      <c r="C65" s="13" t="s">
        <v>239</v>
      </c>
      <c r="F65" s="0" t="str">
        <f aca="false">IF(D65&gt;0,ROUND(101-(D65*100/$C$2),2),"")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"/>
  <sheetViews>
    <sheetView showFormulas="false" showGridLines="true" showRowColHeaders="true" showZeros="true" rightToLeft="false" tabSelected="false" showOutlineSymbols="true" defaultGridColor="true" view="normal" topLeftCell="B24" colorId="64" zoomScale="100" zoomScaleNormal="100" zoomScalePageLayoutView="100" workbookViewId="0">
      <selection pane="topLeft" activeCell="C47" activeCellId="0" sqref="C47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242" min="12" style="0" width="9.14"/>
    <col collapsed="false" customWidth="true" hidden="false" outlineLevel="0" max="1025" min="243" style="0" width="9"/>
  </cols>
  <sheetData>
    <row r="1" customFormat="false" ht="15" hidden="false" customHeight="false" outlineLevel="0" collapsed="false">
      <c r="B1" s="26" t="s">
        <v>353</v>
      </c>
      <c r="C1" s="21"/>
    </row>
    <row r="2" customFormat="false" ht="15" hidden="false" customHeight="false" outlineLevel="0" collapsed="false">
      <c r="B2" s="13" t="s">
        <v>194</v>
      </c>
      <c r="C2" s="13" t="n">
        <v>140</v>
      </c>
      <c r="H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354</v>
      </c>
      <c r="I3" s="29" t="n">
        <v>0.0510763888888889</v>
      </c>
      <c r="J3" s="29"/>
    </row>
    <row r="4" customFormat="false" ht="15" hidden="false" customHeight="false" outlineLevel="0" collapsed="false">
      <c r="A4" s="0" t="str">
        <f aca="false">UPPER(B4)&amp;UPPER(C4)</f>
        <v>DERIDDERRODNEY</v>
      </c>
      <c r="B4" s="13" t="s">
        <v>217</v>
      </c>
      <c r="C4" s="13" t="s">
        <v>76</v>
      </c>
      <c r="D4" s="0" t="n">
        <v>87</v>
      </c>
      <c r="E4" s="29" t="n">
        <v>0.0765625</v>
      </c>
      <c r="F4" s="0" t="n">
        <f aca="false">IF(D4&gt;0,ROUND(101-(D4*100/$C$2),2),"")</f>
        <v>38.86</v>
      </c>
      <c r="H4" s="0" t="str">
        <f aca="false">D4&amp;" "&amp;PROPER(C4)&amp;" "</f>
        <v>87 Rodney </v>
      </c>
      <c r="I4" s="29" t="n">
        <f aca="false">E4</f>
        <v>0.0765625</v>
      </c>
      <c r="J4" s="29" t="s">
        <v>202</v>
      </c>
      <c r="K4" s="0" t="n">
        <f aca="false">F4</f>
        <v>38.86</v>
      </c>
    </row>
    <row r="5" customFormat="false" ht="15" hidden="false" customHeight="false" outlineLevel="0" collapsed="false">
      <c r="A5" s="0" t="str">
        <f aca="false">UPPER(B5)&amp;UPPER(C5)</f>
        <v>FURNARIROBERTO</v>
      </c>
      <c r="B5" s="13" t="s">
        <v>247</v>
      </c>
      <c r="C5" s="13" t="s">
        <v>64</v>
      </c>
      <c r="E5" s="29"/>
      <c r="F5" s="0" t="str">
        <f aca="false">IF(D5&gt;0,ROUND(101-(D5*100/$C$2),2),"")</f>
        <v/>
      </c>
      <c r="H5" s="18" t="s">
        <v>355</v>
      </c>
      <c r="I5" s="29"/>
      <c r="J5" s="29"/>
      <c r="K5" s="0" t="str">
        <f aca="false">F5</f>
        <v/>
      </c>
    </row>
    <row r="6" customFormat="false" ht="15" hidden="false" customHeight="false" outlineLevel="0" collapsed="false">
      <c r="A6" s="0" t="str">
        <f aca="false">UPPER(B6)&amp;UPPER(C6)</f>
        <v>DURITAZOLIKA</v>
      </c>
      <c r="B6" s="13" t="s">
        <v>204</v>
      </c>
      <c r="C6" s="13" t="s">
        <v>62</v>
      </c>
      <c r="E6" s="29"/>
      <c r="F6" s="0" t="str">
        <f aca="false">IF(D6&gt;0,ROUND(101-(D6*100/$C$2),2),"")</f>
        <v/>
      </c>
      <c r="I6" s="29"/>
      <c r="J6" s="29"/>
      <c r="K6" s="0" t="str">
        <f aca="false">F6</f>
        <v/>
      </c>
    </row>
    <row r="7" customFormat="false" ht="15" hidden="false" customHeight="false" outlineLevel="0" collapsed="false">
      <c r="A7" s="0" t="str">
        <f aca="false">UPPER(B7)&amp;UPPER(C7)</f>
        <v>LEHAIREFRANCIS</v>
      </c>
      <c r="B7" s="13" t="s">
        <v>220</v>
      </c>
      <c r="C7" s="13" t="s">
        <v>253</v>
      </c>
      <c r="E7" s="29"/>
      <c r="F7" s="0" t="str">
        <f aca="false">IF(D7&gt;0,ROUND(101-(D7*100/$C$2),2),"")</f>
        <v/>
      </c>
      <c r="I7" s="29"/>
      <c r="J7" s="29"/>
      <c r="K7" s="0" t="str">
        <f aca="false">F7</f>
        <v/>
      </c>
    </row>
    <row r="8" customFormat="false" ht="15" hidden="false" customHeight="false" outlineLevel="0" collapsed="false">
      <c r="A8" s="0" t="str">
        <f aca="false">UPPER(B8)&amp;UPPER(C8)</f>
        <v>VERMEEREDIDIER</v>
      </c>
      <c r="B8" s="13" t="s">
        <v>272</v>
      </c>
      <c r="C8" s="13" t="s">
        <v>58</v>
      </c>
      <c r="E8" s="29"/>
      <c r="F8" s="0" t="str">
        <f aca="false">IF(D8&gt;0,ROUND(101-(D8*100/$C$2),2),"")</f>
        <v/>
      </c>
      <c r="I8" s="29"/>
      <c r="J8" s="29"/>
      <c r="K8" s="0" t="str">
        <f aca="false">F8</f>
        <v/>
      </c>
    </row>
    <row r="9" customFormat="false" ht="15" hidden="false" customHeight="false" outlineLevel="0" collapsed="false">
      <c r="A9" s="0" t="str">
        <f aca="false">UPPER(B9)&amp;UPPER(C9)</f>
        <v>FABRISHUGO</v>
      </c>
      <c r="B9" s="13" t="s">
        <v>222</v>
      </c>
      <c r="C9" s="13" t="s">
        <v>68</v>
      </c>
      <c r="E9" s="35"/>
      <c r="F9" s="0" t="str">
        <f aca="false">IF(D9&gt;0,ROUND(101-(D9*100/$C$2),2),"")</f>
        <v/>
      </c>
      <c r="I9" s="29"/>
      <c r="J9" s="29"/>
      <c r="K9" s="0" t="str">
        <f aca="false">F9</f>
        <v/>
      </c>
    </row>
    <row r="10" customFormat="false" ht="15" hidden="false" customHeight="false" outlineLevel="0" collapsed="false">
      <c r="A10" s="0" t="str">
        <f aca="false">UPPER(B10)&amp;UPPER(C10)</f>
        <v>DEMOULINOLIVIER</v>
      </c>
      <c r="B10" s="13" t="s">
        <v>206</v>
      </c>
      <c r="C10" s="13" t="s">
        <v>66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</row>
    <row r="11" customFormat="false" ht="15" hidden="false" customHeight="false" outlineLevel="0" collapsed="false">
      <c r="A11" s="0" t="str">
        <f aca="false">UPPER(B11)&amp;UPPER(C11)</f>
        <v>CHARLIERYANNICK</v>
      </c>
      <c r="B11" s="13" t="s">
        <v>207</v>
      </c>
      <c r="C11" s="13" t="s">
        <v>235</v>
      </c>
      <c r="E11" s="29"/>
      <c r="F11" s="0" t="str">
        <f aca="false">IF(D11&gt;0,ROUND(101-(D11*100/$C$2),2),"")</f>
        <v/>
      </c>
      <c r="I11" s="29"/>
      <c r="J11" s="29"/>
      <c r="K11" s="0" t="str">
        <f aca="false">F11</f>
        <v/>
      </c>
    </row>
    <row r="12" customFormat="false" ht="15" hidden="false" customHeight="false" outlineLevel="0" collapsed="false">
      <c r="A12" s="0" t="str">
        <f aca="false">UPPER(B12)&amp;UPPER(C12)</f>
        <v>EECKHOUTMARC E.</v>
      </c>
      <c r="B12" s="13" t="s">
        <v>223</v>
      </c>
      <c r="C12" s="13" t="s">
        <v>78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</row>
    <row r="13" customFormat="false" ht="15" hidden="false" customHeight="false" outlineLevel="0" collapsed="false">
      <c r="A13" s="0" t="str">
        <f aca="false">UPPER(B13)&amp;UPPER(C13)</f>
        <v>QUINTYNMATHIEU</v>
      </c>
      <c r="B13" s="13" t="s">
        <v>214</v>
      </c>
      <c r="C13" s="13" t="s">
        <v>115</v>
      </c>
      <c r="E13" s="35"/>
      <c r="F13" s="0" t="str">
        <f aca="false">IF(D13&gt;0,ROUND(101-(D13*100/$C$2),2),"")</f>
        <v/>
      </c>
      <c r="I13" s="29"/>
      <c r="J13" s="29"/>
      <c r="K13" s="0" t="str">
        <f aca="false">F13</f>
        <v/>
      </c>
    </row>
    <row r="14" customFormat="false" ht="15" hidden="false" customHeight="false" outlineLevel="0" collapsed="false">
      <c r="A14" s="0" t="str">
        <f aca="false">UPPER(B14)&amp;UPPER(C14)</f>
        <v>FABRISJONATHAN</v>
      </c>
      <c r="B14" s="13" t="s">
        <v>222</v>
      </c>
      <c r="C14" s="13" t="s">
        <v>83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GLIBERTLAETITIA</v>
      </c>
      <c r="B15" s="32" t="s">
        <v>250</v>
      </c>
      <c r="C15" s="32" t="s">
        <v>85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PLETINCKXSYLVIE P.</v>
      </c>
      <c r="B16" s="32" t="s">
        <v>203</v>
      </c>
      <c r="C16" s="32" t="s">
        <v>72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LAGAERTRITA</v>
      </c>
      <c r="B17" s="32" t="s">
        <v>209</v>
      </c>
      <c r="C17" s="32" t="s">
        <v>91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WASTERZAKFREDERIK</v>
      </c>
      <c r="B18" s="13" t="s">
        <v>218</v>
      </c>
      <c r="C18" s="13" t="s">
        <v>111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CHARLIERBAUDOUIN</v>
      </c>
      <c r="B19" s="13" t="s">
        <v>207</v>
      </c>
      <c r="C19" s="13" t="s">
        <v>89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MERTENSANNE</v>
      </c>
      <c r="B20" s="32" t="s">
        <v>260</v>
      </c>
      <c r="C20" s="32" t="s">
        <v>119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GASKINRUDI</v>
      </c>
      <c r="B21" s="13" t="s">
        <v>213</v>
      </c>
      <c r="C21" s="13" t="s">
        <v>103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TCHATCHOUANG NANAPRUDENCE</v>
      </c>
      <c r="B22" s="32" t="s">
        <v>267</v>
      </c>
      <c r="C22" s="32" t="s">
        <v>121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COOSEMANSISABELLE C.</v>
      </c>
      <c r="B23" s="32" t="s">
        <v>211</v>
      </c>
      <c r="C23" s="32" t="s">
        <v>101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LANGHENDRIESDOMINIQUE L.</v>
      </c>
      <c r="B24" s="32" t="s">
        <v>252</v>
      </c>
      <c r="C24" s="32" t="s">
        <v>130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DUMONTDOMINIQUE D.</v>
      </c>
      <c r="B25" s="32" t="s">
        <v>241</v>
      </c>
      <c r="C25" s="32" t="s">
        <v>125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COLLARDBERNADETTE</v>
      </c>
      <c r="B26" s="32" t="s">
        <v>236</v>
      </c>
      <c r="C26" s="32" t="s">
        <v>145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FONTAINEAMÉLIE</v>
      </c>
      <c r="B27" s="32" t="s">
        <v>246</v>
      </c>
      <c r="C27" s="32" t="s">
        <v>80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ALVAREZ BLANCOMANUEL</v>
      </c>
      <c r="B28" s="13" t="s">
        <v>228</v>
      </c>
      <c r="C28" s="13" t="s">
        <v>74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GAGNONMARIE-JOSÉE</v>
      </c>
      <c r="B29" s="32" t="s">
        <v>248</v>
      </c>
      <c r="C29" s="32" t="s">
        <v>97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DE ROECKMONIQUE</v>
      </c>
      <c r="B30" s="32" t="s">
        <v>237</v>
      </c>
      <c r="C30" s="32" t="s">
        <v>105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RUBAYCHRISTOPHE</v>
      </c>
      <c r="B31" s="13" t="s">
        <v>208</v>
      </c>
      <c r="C31" s="13" t="s">
        <v>70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ANDRIESSENSBRIGITTE</v>
      </c>
      <c r="B32" s="32" t="s">
        <v>229</v>
      </c>
      <c r="C32" s="32" t="s">
        <v>117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DOYENFANNY</v>
      </c>
      <c r="B33" s="32" t="s">
        <v>240</v>
      </c>
      <c r="C33" s="32" t="s">
        <v>164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MEHOUDENSALAIN</v>
      </c>
      <c r="B34" s="13" t="s">
        <v>258</v>
      </c>
      <c r="C34" s="13" t="s">
        <v>259</v>
      </c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MORO LAVADOAMBROSIO</v>
      </c>
      <c r="B35" s="13" t="s">
        <v>262</v>
      </c>
      <c r="C35" s="13" t="s">
        <v>263</v>
      </c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HOCQUETBENJAMIN</v>
      </c>
      <c r="B36" s="13" t="s">
        <v>216</v>
      </c>
      <c r="C36" s="13" t="s">
        <v>93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DE CONINCKBENOÎT</v>
      </c>
      <c r="B37" s="13" t="s">
        <v>201</v>
      </c>
      <c r="C37" s="13" t="s">
        <v>60</v>
      </c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VANCUTSEMBERTRAND</v>
      </c>
      <c r="B38" s="13" t="s">
        <v>205</v>
      </c>
      <c r="C38" s="13" t="s">
        <v>87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FIACCAPRILECARMELA</v>
      </c>
      <c r="B39" s="32" t="s">
        <v>244</v>
      </c>
      <c r="C39" s="32" t="s">
        <v>245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LEHAIREDAVID L.</v>
      </c>
      <c r="B40" s="13" t="s">
        <v>220</v>
      </c>
      <c r="C40" s="13" t="s">
        <v>99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PARADADAVID P.</v>
      </c>
      <c r="B41" s="13" t="s">
        <v>264</v>
      </c>
      <c r="C41" s="13" t="s">
        <v>82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QUIEVREUXEDDY</v>
      </c>
      <c r="B42" s="13" t="s">
        <v>265</v>
      </c>
      <c r="C42" s="13" t="s">
        <v>132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CHALLEEMMANUELLE</v>
      </c>
      <c r="B43" s="32" t="s">
        <v>234</v>
      </c>
      <c r="C43" s="32" t="s">
        <v>143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BEQUETGINETTE</v>
      </c>
      <c r="B44" s="32" t="s">
        <v>230</v>
      </c>
      <c r="C44" s="32" t="s">
        <v>231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MATONHERMAN</v>
      </c>
      <c r="B45" s="13" t="s">
        <v>224</v>
      </c>
      <c r="C45" s="13" t="s">
        <v>113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FAUCONNIERISABELLE F.</v>
      </c>
      <c r="B46" s="32" t="s">
        <v>242</v>
      </c>
      <c r="C46" s="32" t="s">
        <v>243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PLETINCKXISABELLE P.</v>
      </c>
      <c r="B47" s="32" t="s">
        <v>203</v>
      </c>
      <c r="C47" s="32" t="s">
        <v>159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AISSATOUISSA</v>
      </c>
      <c r="B48" s="32" t="s">
        <v>226</v>
      </c>
      <c r="C48" s="32" t="s">
        <v>227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LEHAIREIVAN</v>
      </c>
      <c r="B49" s="13" t="s">
        <v>220</v>
      </c>
      <c r="C49" s="13" t="s">
        <v>162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MINOTJÉRÔME</v>
      </c>
      <c r="B50" s="13" t="s">
        <v>261</v>
      </c>
      <c r="C50" s="13" t="s">
        <v>109</v>
      </c>
      <c r="E50" s="29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VAN ERTBRUGGENJOHAN</v>
      </c>
      <c r="B51" s="13" t="s">
        <v>269</v>
      </c>
      <c r="C51" s="13" t="s">
        <v>270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GINEPROLAURENCE</v>
      </c>
      <c r="B52" s="32" t="s">
        <v>249</v>
      </c>
      <c r="C52" s="32" t="s">
        <v>166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SIRAUXLAURENT</v>
      </c>
      <c r="B53" s="13" t="s">
        <v>266</v>
      </c>
      <c r="C53" s="13" t="s">
        <v>151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VANHOUCHELAURENT</v>
      </c>
      <c r="B54" s="13" t="s">
        <v>271</v>
      </c>
      <c r="C54" s="13" t="s">
        <v>151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DURITALILIAN</v>
      </c>
      <c r="B55" s="13" t="s">
        <v>204</v>
      </c>
      <c r="C55" s="13" t="s">
        <v>152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HUSTINMARC H.</v>
      </c>
      <c r="B56" s="13" t="s">
        <v>221</v>
      </c>
      <c r="C56" s="13" t="s">
        <v>156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ZOCASTELLOMARCO</v>
      </c>
      <c r="B57" s="13" t="s">
        <v>273</v>
      </c>
      <c r="C57" s="13" t="s">
        <v>274</v>
      </c>
      <c r="E57" s="29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BRICHETMARTINE B.</v>
      </c>
      <c r="B58" s="32" t="s">
        <v>225</v>
      </c>
      <c r="C58" s="32" t="s">
        <v>141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TRAENMARTINE T.</v>
      </c>
      <c r="B59" s="32" t="s">
        <v>268</v>
      </c>
      <c r="C59" s="32" t="s">
        <v>178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BERTHEREAUPASCAL</v>
      </c>
      <c r="B60" s="13" t="s">
        <v>232</v>
      </c>
      <c r="C60" s="13" t="s">
        <v>233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MARTINPATRICIA</v>
      </c>
      <c r="B61" s="32" t="s">
        <v>106</v>
      </c>
      <c r="C61" s="32" t="s">
        <v>107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MAJAQUENTIN</v>
      </c>
      <c r="B62" s="13" t="s">
        <v>255</v>
      </c>
      <c r="C62" s="13" t="s">
        <v>95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MAROTTAROCCO</v>
      </c>
      <c r="B63" s="13" t="s">
        <v>256</v>
      </c>
      <c r="C63" s="13" t="s">
        <v>168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MAHYSYLVIE M.</v>
      </c>
      <c r="B64" s="32" t="s">
        <v>254</v>
      </c>
      <c r="C64" s="32" t="s">
        <v>127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DEFREYNETHOMAS</v>
      </c>
      <c r="B65" s="13" t="s">
        <v>238</v>
      </c>
      <c r="C65" s="13" t="s">
        <v>239</v>
      </c>
      <c r="F65" s="0" t="str">
        <f aca="false">IF(D65&gt;0,ROUND(101-(D65*100/$C$2),2),"")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2" min="1" style="0" width="9.14"/>
    <col collapsed="false" customWidth="true" hidden="false" outlineLevel="0" max="3" min="3" style="0" width="17.71"/>
    <col collapsed="false" customWidth="true" hidden="false" outlineLevel="0" max="4" min="4" style="0" width="10.71"/>
    <col collapsed="false" customWidth="true" hidden="false" outlineLevel="0" max="256" min="5" style="0" width="9.14"/>
    <col collapsed="false" customWidth="true" hidden="false" outlineLevel="0" max="1025" min="257" style="0" width="9"/>
  </cols>
  <sheetData>
    <row r="1" s="1" customFormat="true" ht="15" hidden="false" customHeight="false" outlineLevel="0" collapsed="false">
      <c r="A1" s="1" t="s">
        <v>180</v>
      </c>
      <c r="B1" s="1" t="s">
        <v>49</v>
      </c>
      <c r="C1" s="1" t="s">
        <v>181</v>
      </c>
      <c r="D1" s="1" t="s">
        <v>182</v>
      </c>
      <c r="E1" s="1" t="s">
        <v>183</v>
      </c>
      <c r="F1" s="1" t="s">
        <v>184</v>
      </c>
      <c r="G1" s="1" t="s">
        <v>185</v>
      </c>
    </row>
    <row r="2" customFormat="false" ht="15" hidden="false" customHeight="false" outlineLevel="0" collapsed="false">
      <c r="A2" s="0" t="s">
        <v>67</v>
      </c>
      <c r="B2" s="0" t="s">
        <v>68</v>
      </c>
      <c r="C2" s="0" t="s">
        <v>186</v>
      </c>
      <c r="D2" s="23" t="n">
        <v>42791</v>
      </c>
      <c r="E2" s="0" t="n">
        <v>6.2</v>
      </c>
      <c r="F2" s="0" t="n">
        <v>11</v>
      </c>
      <c r="G2" s="0" t="n">
        <v>180</v>
      </c>
    </row>
    <row r="3" customFormat="false" ht="15" hidden="false" customHeight="false" outlineLevel="0" collapsed="false">
      <c r="C3" s="0" t="s">
        <v>187</v>
      </c>
      <c r="D3" s="23" t="n">
        <v>42805</v>
      </c>
      <c r="E3" s="0" t="n">
        <v>5.4</v>
      </c>
    </row>
    <row r="4" customFormat="false" ht="15" hidden="false" customHeight="false" outlineLevel="0" collapsed="false">
      <c r="C4" s="0" t="s">
        <v>188</v>
      </c>
      <c r="D4" s="23" t="n">
        <v>42812</v>
      </c>
      <c r="E4" s="24" t="s">
        <v>189</v>
      </c>
    </row>
    <row r="5" customFormat="false" ht="15" hidden="false" customHeight="false" outlineLevel="0" collapsed="false">
      <c r="C5" s="0" t="s">
        <v>190</v>
      </c>
      <c r="D5" s="25" t="n">
        <v>42826</v>
      </c>
      <c r="E5" s="0" t="n">
        <v>11.5</v>
      </c>
      <c r="F5" s="0" t="n">
        <v>32</v>
      </c>
      <c r="G5" s="0" t="n">
        <v>208</v>
      </c>
    </row>
    <row r="6" customFormat="false" ht="15" hidden="false" customHeight="false" outlineLevel="0" collapsed="false">
      <c r="A6" s="0" t="s">
        <v>67</v>
      </c>
      <c r="B6" s="0" t="s">
        <v>191</v>
      </c>
      <c r="C6" s="0" t="s">
        <v>188</v>
      </c>
      <c r="D6" s="23" t="n">
        <v>42812</v>
      </c>
      <c r="E6" s="24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5"/>
  <sheetViews>
    <sheetView showFormulas="false" showGridLines="true" showRowColHeaders="true" showZeros="true" rightToLeft="false" tabSelected="false" showOutlineSymbols="true" defaultGridColor="true" view="normal" topLeftCell="B24" colorId="64" zoomScale="100" zoomScaleNormal="100" zoomScalePageLayoutView="100" workbookViewId="0">
      <selection pane="topLeft" activeCell="C47" activeCellId="0" sqref="C47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9" min="14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57" min="24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356</v>
      </c>
      <c r="C1" s="21"/>
      <c r="N1" s="26" t="s">
        <v>357</v>
      </c>
      <c r="O1" s="21"/>
    </row>
    <row r="2" customFormat="false" ht="15" hidden="false" customHeight="false" outlineLevel="0" collapsed="false">
      <c r="B2" s="13" t="s">
        <v>194</v>
      </c>
      <c r="C2" s="13" t="n">
        <v>208</v>
      </c>
      <c r="H2" s="1" t="s">
        <v>195</v>
      </c>
      <c r="N2" s="0" t="s">
        <v>194</v>
      </c>
      <c r="O2" s="0" t="n">
        <v>111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358</v>
      </c>
      <c r="I3" s="29" t="n">
        <v>0.0265393518518519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359</v>
      </c>
      <c r="U3" s="29" t="n">
        <v>0.015625</v>
      </c>
      <c r="V3" s="29"/>
    </row>
    <row r="4" customFormat="false" ht="15" hidden="false" customHeight="false" outlineLevel="0" collapsed="false">
      <c r="A4" s="0" t="str">
        <f aca="false">UPPER(B4)&amp;UPPER(C4)</f>
        <v>FURNARIROBERTO</v>
      </c>
      <c r="B4" s="13" t="s">
        <v>247</v>
      </c>
      <c r="C4" s="13" t="s">
        <v>64</v>
      </c>
      <c r="D4" s="0" t="n">
        <v>20</v>
      </c>
      <c r="E4" s="29" t="n">
        <v>0.0333217592592593</v>
      </c>
      <c r="F4" s="0" t="n">
        <f aca="false">IF(D4&gt;0,ROUND(101-(D4*100/$C$2),2),"")</f>
        <v>91.38</v>
      </c>
      <c r="H4" s="0" t="str">
        <f aca="false">D4&amp;" "&amp;PROPER(C4)&amp;" "</f>
        <v>20 Roberto </v>
      </c>
      <c r="I4" s="29" t="n">
        <f aca="false">E4</f>
        <v>0.0333217592592593</v>
      </c>
      <c r="J4" s="29" t="s">
        <v>202</v>
      </c>
      <c r="K4" s="0" t="n">
        <f aca="false">F4</f>
        <v>91.38</v>
      </c>
      <c r="M4" s="0" t="str">
        <f aca="false">UPPER(N4)&amp;UPPER(O4)</f>
        <v>MARTINPATRICIA</v>
      </c>
      <c r="N4" s="32" t="s">
        <v>257</v>
      </c>
      <c r="O4" s="32" t="s">
        <v>107</v>
      </c>
      <c r="P4" s="0" t="n">
        <v>41</v>
      </c>
      <c r="Q4" s="29" t="n">
        <v>0.016400462962963</v>
      </c>
      <c r="R4" s="0" t="n">
        <f aca="false">ROUND((101-(P4*100/$O$2))*0.8,2)</f>
        <v>51.25</v>
      </c>
      <c r="T4" s="0" t="str">
        <f aca="false">P4&amp;" "&amp;PROPER(O4)&amp;" "</f>
        <v>41 Patricia </v>
      </c>
      <c r="U4" s="29" t="n">
        <f aca="false">Q4</f>
        <v>0.016400462962963</v>
      </c>
      <c r="V4" s="29" t="s">
        <v>202</v>
      </c>
      <c r="W4" s="0" t="n">
        <f aca="false">R4</f>
        <v>51.25</v>
      </c>
    </row>
    <row r="5" customFormat="false" ht="15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22</v>
      </c>
      <c r="E5" s="29" t="n">
        <v>0.0336226851851852</v>
      </c>
      <c r="F5" s="0" t="n">
        <f aca="false">IF(D5&gt;0,ROUND(101-(D5*100/$C$2),2),"")</f>
        <v>90.42</v>
      </c>
      <c r="H5" s="0" t="str">
        <f aca="false">D5&amp;" "&amp;PROPER(C5)&amp;" "</f>
        <v>22 Zolika </v>
      </c>
      <c r="I5" s="29" t="n">
        <f aca="false">E5</f>
        <v>0.0336226851851852</v>
      </c>
      <c r="J5" s="29" t="s">
        <v>202</v>
      </c>
      <c r="K5" s="0" t="n">
        <f aca="false">F5</f>
        <v>90.42</v>
      </c>
      <c r="M5" s="0" t="str">
        <f aca="false">UPPER(N5)&amp;UPPER(O5)</f>
        <v>ANDRIESSENSBRIGITTE</v>
      </c>
      <c r="N5" s="32" t="s">
        <v>229</v>
      </c>
      <c r="O5" s="32" t="s">
        <v>117</v>
      </c>
      <c r="P5" s="0" t="n">
        <v>53</v>
      </c>
      <c r="Q5" s="29" t="n">
        <v>0.0171064814814815</v>
      </c>
      <c r="R5" s="0" t="n">
        <f aca="false">ROUND((101-(P5*100/$O$2))*0.8,2)</f>
        <v>42.6</v>
      </c>
      <c r="T5" s="0" t="str">
        <f aca="false">P5&amp;" "&amp;PROPER(O5)&amp;" "</f>
        <v>53 Brigitte </v>
      </c>
      <c r="U5" s="29" t="n">
        <f aca="false">Q5</f>
        <v>0.0171064814814815</v>
      </c>
      <c r="V5" s="29" t="s">
        <v>202</v>
      </c>
      <c r="W5" s="0" t="n">
        <f aca="false">R5</f>
        <v>42.6</v>
      </c>
    </row>
    <row r="6" customFormat="false" ht="15" hidden="false" customHeight="false" outlineLevel="0" collapsed="false">
      <c r="A6" s="0" t="str">
        <f aca="false">UPPER(B6)&amp;UPPER(C6)</f>
        <v>LEHAIREFRANCIS</v>
      </c>
      <c r="B6" s="13" t="s">
        <v>220</v>
      </c>
      <c r="C6" s="13" t="s">
        <v>253</v>
      </c>
      <c r="D6" s="0" t="n">
        <v>23</v>
      </c>
      <c r="E6" s="29" t="n">
        <v>0.0336458333333333</v>
      </c>
      <c r="F6" s="0" t="n">
        <f aca="false">IF(D6&gt;0,ROUND(101-(D6*100/$C$2),2),"")</f>
        <v>89.94</v>
      </c>
      <c r="H6" s="0" t="str">
        <f aca="false">D6&amp;" "&amp;PROPER(C6)&amp;" "</f>
        <v>23 Francis </v>
      </c>
      <c r="I6" s="29" t="n">
        <f aca="false">E6</f>
        <v>0.0336458333333333</v>
      </c>
      <c r="J6" s="29" t="s">
        <v>202</v>
      </c>
      <c r="K6" s="0" t="n">
        <f aca="false">F6</f>
        <v>89.94</v>
      </c>
      <c r="M6" s="0" t="str">
        <f aca="false">UPPER(N6)&amp;UPPER(O6)</f>
        <v>DURITASNJEZANA</v>
      </c>
      <c r="N6" s="32" t="s">
        <v>204</v>
      </c>
      <c r="O6" s="32" t="s">
        <v>139</v>
      </c>
      <c r="P6" s="0" t="n">
        <v>107</v>
      </c>
      <c r="Q6" s="29" t="n">
        <v>0.0221412037037037</v>
      </c>
      <c r="R6" s="0" t="n">
        <f aca="false">ROUND((101-(P6*100/$O$2))*0.8,2)</f>
        <v>3.68</v>
      </c>
      <c r="T6" s="0" t="str">
        <f aca="false">P6&amp;" "&amp;PROPER(O6)&amp;" "</f>
        <v>107 Snjezana </v>
      </c>
      <c r="U6" s="29" t="n">
        <f aca="false">Q6</f>
        <v>0.0221412037037037</v>
      </c>
      <c r="V6" s="29" t="s">
        <v>202</v>
      </c>
      <c r="W6" s="0" t="n">
        <f aca="false">R6</f>
        <v>3.68</v>
      </c>
    </row>
    <row r="7" customFormat="false" ht="15" hidden="false" customHeight="false" outlineLevel="0" collapsed="false">
      <c r="A7" s="0" t="str">
        <f aca="false">UPPER(B7)&amp;UPPER(C7)</f>
        <v>VERMEEREDIDIER</v>
      </c>
      <c r="B7" s="13" t="s">
        <v>272</v>
      </c>
      <c r="C7" s="13" t="s">
        <v>58</v>
      </c>
      <c r="D7" s="0" t="n">
        <v>24</v>
      </c>
      <c r="E7" s="29" t="n">
        <v>0.0337037037037037</v>
      </c>
      <c r="F7" s="0" t="n">
        <f aca="false">IF(D7&gt;0,ROUND(101-(D7*100/$C$2),2),"")</f>
        <v>89.46</v>
      </c>
      <c r="H7" s="0" t="str">
        <f aca="false">D7&amp;" "&amp;PROPER(C7)&amp;" "</f>
        <v>24 Didier </v>
      </c>
      <c r="I7" s="29" t="n">
        <f aca="false">E7</f>
        <v>0.0337037037037037</v>
      </c>
      <c r="J7" s="29" t="s">
        <v>202</v>
      </c>
      <c r="K7" s="0" t="n">
        <f aca="false">F7</f>
        <v>89.46</v>
      </c>
      <c r="N7" s="37"/>
      <c r="O7" s="37"/>
      <c r="Q7" s="29"/>
      <c r="T7" s="0" t="s">
        <v>360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FABRISHUGO</v>
      </c>
      <c r="B8" s="13" t="s">
        <v>222</v>
      </c>
      <c r="C8" s="13" t="s">
        <v>68</v>
      </c>
      <c r="D8" s="0" t="n">
        <v>32</v>
      </c>
      <c r="E8" s="35" t="n">
        <v>0.0344791666666667</v>
      </c>
      <c r="F8" s="0" t="n">
        <f aca="false">IF(D8&gt;0,ROUND(101-(D8*100/$C$2),2),"")</f>
        <v>85.62</v>
      </c>
      <c r="H8" s="0" t="str">
        <f aca="false">D8&amp;" "&amp;PROPER(C8)&amp;" "</f>
        <v>32 Hugo </v>
      </c>
      <c r="I8" s="29" t="n">
        <f aca="false">E8</f>
        <v>0.0344791666666667</v>
      </c>
      <c r="J8" s="29" t="s">
        <v>202</v>
      </c>
      <c r="K8" s="0" t="n">
        <f aca="false">F8</f>
        <v>85.62</v>
      </c>
    </row>
    <row r="9" customFormat="false" ht="15" hidden="false" customHeight="false" outlineLevel="0" collapsed="false">
      <c r="A9" s="0" t="str">
        <f aca="false">UPPER(B9)&amp;UPPER(C9)</f>
        <v>DEMOULINOLIVIER</v>
      </c>
      <c r="B9" s="13" t="s">
        <v>206</v>
      </c>
      <c r="C9" s="13" t="s">
        <v>66</v>
      </c>
      <c r="D9" s="0" t="n">
        <v>34</v>
      </c>
      <c r="E9" s="29" t="n">
        <v>0.0348958333333333</v>
      </c>
      <c r="F9" s="0" t="n">
        <f aca="false">IF(D9&gt;0,ROUND(101-(D9*100/$C$2),2),"")</f>
        <v>84.65</v>
      </c>
      <c r="H9" s="0" t="str">
        <f aca="false">D9&amp;" "&amp;PROPER(C9)&amp;" "</f>
        <v>34 Olivier </v>
      </c>
      <c r="I9" s="29" t="n">
        <f aca="false">E9</f>
        <v>0.0348958333333333</v>
      </c>
      <c r="J9" s="29" t="s">
        <v>202</v>
      </c>
      <c r="K9" s="0" t="n">
        <f aca="false">F9</f>
        <v>84.65</v>
      </c>
    </row>
    <row r="10" customFormat="false" ht="15" hidden="false" customHeight="false" outlineLevel="0" collapsed="false">
      <c r="A10" s="0" t="str">
        <f aca="false">UPPER(B10)&amp;UPPER(C10)</f>
        <v>CHARLIERYANNICK</v>
      </c>
      <c r="B10" s="13" t="s">
        <v>207</v>
      </c>
      <c r="C10" s="13" t="s">
        <v>235</v>
      </c>
      <c r="D10" s="0" t="n">
        <v>78</v>
      </c>
      <c r="E10" s="29" t="n">
        <v>0.0387152777777778</v>
      </c>
      <c r="F10" s="0" t="n">
        <f aca="false">IF(D10&gt;0,ROUND(101-(D10*100/$C$2),2),"")</f>
        <v>63.5</v>
      </c>
      <c r="H10" s="0" t="str">
        <f aca="false">D10&amp;" "&amp;PROPER(C10)&amp;" "</f>
        <v>78 Yannick </v>
      </c>
      <c r="I10" s="29" t="n">
        <f aca="false">E10</f>
        <v>0.0387152777777778</v>
      </c>
      <c r="J10" s="29" t="s">
        <v>202</v>
      </c>
      <c r="K10" s="0" t="n">
        <f aca="false">F10</f>
        <v>63.5</v>
      </c>
    </row>
    <row r="11" customFormat="false" ht="15" hidden="false" customHeight="false" outlineLevel="0" collapsed="false">
      <c r="A11" s="0" t="str">
        <f aca="false">UPPER(B11)&amp;UPPER(C11)</f>
        <v>DERIDDERRODNEY</v>
      </c>
      <c r="B11" s="13" t="s">
        <v>217</v>
      </c>
      <c r="C11" s="13" t="s">
        <v>76</v>
      </c>
      <c r="D11" s="0" t="n">
        <v>82</v>
      </c>
      <c r="E11" s="29" t="n">
        <v>0.0391203703703704</v>
      </c>
      <c r="F11" s="0" t="n">
        <f aca="false">IF(D11&gt;0,ROUND(101-(D11*100/$C$2),2),"")</f>
        <v>61.58</v>
      </c>
      <c r="H11" s="0" t="str">
        <f aca="false">D11&amp;" "&amp;PROPER(C11)&amp;" "</f>
        <v>82 Rodney </v>
      </c>
      <c r="I11" s="29" t="n">
        <f aca="false">E11</f>
        <v>0.0391203703703704</v>
      </c>
      <c r="J11" s="29" t="s">
        <v>202</v>
      </c>
      <c r="K11" s="0" t="n">
        <f aca="false">F11</f>
        <v>61.58</v>
      </c>
    </row>
    <row r="12" customFormat="false" ht="15" hidden="false" customHeight="false" outlineLevel="0" collapsed="false">
      <c r="A12" s="0" t="str">
        <f aca="false">UPPER(B12)&amp;UPPER(C12)</f>
        <v>EECKHOUTMARC E.</v>
      </c>
      <c r="B12" s="13" t="s">
        <v>223</v>
      </c>
      <c r="C12" s="13" t="s">
        <v>78</v>
      </c>
      <c r="D12" s="0" t="n">
        <v>83</v>
      </c>
      <c r="E12" s="29" t="n">
        <v>0.0395486111111111</v>
      </c>
      <c r="F12" s="0" t="n">
        <f aca="false">IF(D12&gt;0,ROUND(101-(D12*100/$C$2),2),"")</f>
        <v>61.1</v>
      </c>
      <c r="H12" s="0" t="str">
        <f aca="false">D12&amp;" "&amp;PROPER(C12)&amp;" "</f>
        <v>83 Marc E. </v>
      </c>
      <c r="I12" s="29" t="n">
        <f aca="false">E12</f>
        <v>0.0395486111111111</v>
      </c>
      <c r="J12" s="29" t="s">
        <v>202</v>
      </c>
      <c r="K12" s="0" t="n">
        <f aca="false">F12</f>
        <v>61.1</v>
      </c>
    </row>
    <row r="13" customFormat="false" ht="15" hidden="false" customHeight="false" outlineLevel="0" collapsed="false">
      <c r="A13" s="0" t="str">
        <f aca="false">UPPER(B13)&amp;UPPER(C13)</f>
        <v>QUINTYNMATHIEU</v>
      </c>
      <c r="B13" s="13" t="s">
        <v>214</v>
      </c>
      <c r="C13" s="13" t="s">
        <v>115</v>
      </c>
      <c r="D13" s="0" t="n">
        <v>91</v>
      </c>
      <c r="E13" s="35" t="n">
        <v>0.0400115740740741</v>
      </c>
      <c r="F13" s="0" t="n">
        <f aca="false">IF(D13&gt;0,ROUND(101-(D13*100/$C$2),2),"")</f>
        <v>57.25</v>
      </c>
      <c r="H13" s="0" t="str">
        <f aca="false">D13&amp;" "&amp;PROPER(C13)&amp;" "</f>
        <v>91 Mathieu </v>
      </c>
      <c r="I13" s="29" t="n">
        <f aca="false">E13</f>
        <v>0.0400115740740741</v>
      </c>
      <c r="J13" s="29" t="s">
        <v>202</v>
      </c>
      <c r="K13" s="0" t="n">
        <f aca="false">F13</f>
        <v>57.25</v>
      </c>
    </row>
    <row r="14" customFormat="false" ht="15" hidden="false" customHeight="false" outlineLevel="0" collapsed="false">
      <c r="A14" s="0" t="str">
        <f aca="false">UPPER(B14)&amp;UPPER(C14)</f>
        <v>FABRISJONATHAN</v>
      </c>
      <c r="B14" s="13" t="s">
        <v>222</v>
      </c>
      <c r="C14" s="13" t="s">
        <v>83</v>
      </c>
      <c r="D14" s="0" t="n">
        <v>99</v>
      </c>
      <c r="E14" s="29" t="n">
        <v>0.0408101851851852</v>
      </c>
      <c r="F14" s="0" t="n">
        <f aca="false">IF(D14&gt;0,ROUND(101-(D14*100/$C$2),2),"")</f>
        <v>53.4</v>
      </c>
      <c r="H14" s="0" t="str">
        <f aca="false">D14&amp;" "&amp;PROPER(C14)&amp;" "</f>
        <v>99 Jonathan </v>
      </c>
      <c r="I14" s="29" t="n">
        <f aca="false">E14</f>
        <v>0.0408101851851852</v>
      </c>
      <c r="J14" s="29" t="s">
        <v>202</v>
      </c>
      <c r="K14" s="0" t="n">
        <f aca="false">F14</f>
        <v>53.4</v>
      </c>
    </row>
    <row r="15" customFormat="false" ht="15" hidden="false" customHeight="false" outlineLevel="0" collapsed="false">
      <c r="A15" s="0" t="str">
        <f aca="false">UPPER(B15)&amp;UPPER(C15)</f>
        <v>GLIBERTLAETITIA</v>
      </c>
      <c r="B15" s="32" t="s">
        <v>250</v>
      </c>
      <c r="C15" s="32" t="s">
        <v>85</v>
      </c>
      <c r="D15" s="0" t="n">
        <v>115</v>
      </c>
      <c r="E15" s="29" t="n">
        <v>0.0415046296296296</v>
      </c>
      <c r="F15" s="0" t="n">
        <f aca="false">IF(D15&gt;0,ROUND(101-(D15*100/$C$2),2),"")</f>
        <v>45.71</v>
      </c>
      <c r="H15" s="0" t="str">
        <f aca="false">D15&amp;" "&amp;PROPER(C15)&amp;" "</f>
        <v>115 Laetitia </v>
      </c>
      <c r="I15" s="29" t="n">
        <f aca="false">E15</f>
        <v>0.0415046296296296</v>
      </c>
      <c r="J15" s="29" t="s">
        <v>202</v>
      </c>
      <c r="K15" s="0" t="n">
        <f aca="false">F15</f>
        <v>45.71</v>
      </c>
    </row>
    <row r="16" customFormat="false" ht="15" hidden="false" customHeight="false" outlineLevel="0" collapsed="false">
      <c r="A16" s="0" t="str">
        <f aca="false">UPPER(B16)&amp;UPPER(C16)</f>
        <v>PLETINCKXSYLVIE P.</v>
      </c>
      <c r="B16" s="32" t="s">
        <v>203</v>
      </c>
      <c r="C16" s="32" t="s">
        <v>72</v>
      </c>
      <c r="D16" s="0" t="n">
        <v>116</v>
      </c>
      <c r="E16" s="29" t="n">
        <v>0.0415509259259259</v>
      </c>
      <c r="F16" s="0" t="n">
        <f aca="false">IF(D16&gt;0,ROUND(101-(D16*100/$C$2),2),"")</f>
        <v>45.23</v>
      </c>
      <c r="H16" s="0" t="str">
        <f aca="false">D16&amp;" "&amp;PROPER(C16)&amp;" "</f>
        <v>116 Sylvie P. </v>
      </c>
      <c r="I16" s="29" t="n">
        <f aca="false">E16</f>
        <v>0.0415509259259259</v>
      </c>
      <c r="J16" s="29" t="s">
        <v>202</v>
      </c>
      <c r="K16" s="0" t="n">
        <f aca="false">F16</f>
        <v>45.23</v>
      </c>
    </row>
    <row r="17" customFormat="false" ht="15" hidden="false" customHeight="false" outlineLevel="0" collapsed="false">
      <c r="A17" s="0" t="str">
        <f aca="false">UPPER(B17)&amp;UPPER(C17)</f>
        <v>LAGAERTRITA</v>
      </c>
      <c r="B17" s="32" t="s">
        <v>209</v>
      </c>
      <c r="C17" s="32" t="s">
        <v>91</v>
      </c>
      <c r="D17" s="0" t="n">
        <v>148</v>
      </c>
      <c r="E17" s="29" t="n">
        <v>0.0450231481481482</v>
      </c>
      <c r="F17" s="0" t="n">
        <f aca="false">IF(D17&gt;0,ROUND(101-(D17*100/$C$2),2),"")</f>
        <v>29.85</v>
      </c>
      <c r="H17" s="0" t="str">
        <f aca="false">D17&amp;" "&amp;PROPER(C17)&amp;" "</f>
        <v>148 Rita </v>
      </c>
      <c r="I17" s="29" t="n">
        <f aca="false">E17</f>
        <v>0.0450231481481482</v>
      </c>
      <c r="J17" s="29" t="s">
        <v>202</v>
      </c>
      <c r="K17" s="0" t="n">
        <f aca="false">F17</f>
        <v>29.85</v>
      </c>
    </row>
    <row r="18" customFormat="false" ht="15" hidden="false" customHeight="false" outlineLevel="0" collapsed="false">
      <c r="A18" s="0" t="str">
        <f aca="false">UPPER(B18)&amp;UPPER(C18)</f>
        <v>WASTERZAKFREDERIK</v>
      </c>
      <c r="B18" s="13" t="s">
        <v>218</v>
      </c>
      <c r="C18" s="13" t="s">
        <v>111</v>
      </c>
      <c r="D18" s="0" t="n">
        <v>151</v>
      </c>
      <c r="E18" s="29" t="n">
        <v>0.0454398148148148</v>
      </c>
      <c r="F18" s="0" t="n">
        <f aca="false">IF(D18&gt;0,ROUND(101-(D18*100/$C$2),2),"")</f>
        <v>28.4</v>
      </c>
      <c r="H18" s="0" t="str">
        <f aca="false">D18&amp;" "&amp;PROPER(C18)&amp;" "</f>
        <v>151 Frederik </v>
      </c>
      <c r="I18" s="29" t="n">
        <f aca="false">E18</f>
        <v>0.0454398148148148</v>
      </c>
      <c r="J18" s="29" t="s">
        <v>202</v>
      </c>
      <c r="K18" s="0" t="n">
        <f aca="false">F18</f>
        <v>28.4</v>
      </c>
    </row>
    <row r="19" customFormat="false" ht="15" hidden="false" customHeight="false" outlineLevel="0" collapsed="false">
      <c r="A19" s="0" t="str">
        <f aca="false">UPPER(B19)&amp;UPPER(C19)</f>
        <v>CHARLIERBAUDOUIN</v>
      </c>
      <c r="B19" s="13" t="s">
        <v>207</v>
      </c>
      <c r="C19" s="13" t="s">
        <v>89</v>
      </c>
      <c r="D19" s="0" t="n">
        <v>157</v>
      </c>
      <c r="E19" s="29" t="n">
        <v>0.046087962962963</v>
      </c>
      <c r="F19" s="0" t="n">
        <f aca="false">IF(D19&gt;0,ROUND(101-(D19*100/$C$2),2),"")</f>
        <v>25.52</v>
      </c>
      <c r="H19" s="0" t="str">
        <f aca="false">D19&amp;" "&amp;PROPER(C19)&amp;" "</f>
        <v>157 Baudouin </v>
      </c>
      <c r="I19" s="29" t="n">
        <f aca="false">E19</f>
        <v>0.046087962962963</v>
      </c>
      <c r="J19" s="29" t="s">
        <v>202</v>
      </c>
      <c r="K19" s="0" t="n">
        <f aca="false">F19</f>
        <v>25.52</v>
      </c>
    </row>
    <row r="20" customFormat="false" ht="15" hidden="false" customHeight="false" outlineLevel="0" collapsed="false">
      <c r="A20" s="0" t="str">
        <f aca="false">UPPER(B20)&amp;UPPER(C20)</f>
        <v>MERTENSANNE</v>
      </c>
      <c r="B20" s="32" t="s">
        <v>260</v>
      </c>
      <c r="C20" s="32" t="s">
        <v>119</v>
      </c>
      <c r="D20" s="0" t="n">
        <v>158</v>
      </c>
      <c r="E20" s="29" t="n">
        <v>0.0466087962962963</v>
      </c>
      <c r="F20" s="0" t="n">
        <f aca="false">IF(D20&gt;0,ROUND(101-(D20*100/$C$2),2),"")</f>
        <v>25.04</v>
      </c>
      <c r="H20" s="0" t="str">
        <f aca="false">D20&amp;" "&amp;PROPER(C20)&amp;" "</f>
        <v>158 Anne </v>
      </c>
      <c r="I20" s="29" t="n">
        <f aca="false">E20</f>
        <v>0.0466087962962963</v>
      </c>
      <c r="J20" s="29" t="s">
        <v>202</v>
      </c>
      <c r="K20" s="0" t="n">
        <f aca="false">F20</f>
        <v>25.04</v>
      </c>
    </row>
    <row r="21" customFormat="false" ht="15" hidden="false" customHeight="false" outlineLevel="0" collapsed="false">
      <c r="A21" s="0" t="str">
        <f aca="false">UPPER(B21)&amp;UPPER(C21)</f>
        <v>GASKINRUDI</v>
      </c>
      <c r="B21" s="13" t="s">
        <v>213</v>
      </c>
      <c r="C21" s="13" t="s">
        <v>103</v>
      </c>
      <c r="D21" s="0" t="n">
        <v>180</v>
      </c>
      <c r="E21" s="29" t="n">
        <v>0.0481365740740741</v>
      </c>
      <c r="F21" s="0" t="n">
        <f aca="false">IF(D21&gt;0,ROUND(101-(D21*100/$C$2),2),"")</f>
        <v>14.46</v>
      </c>
      <c r="H21" s="0" t="str">
        <f aca="false">D21&amp;" "&amp;PROPER(C21)&amp;" "</f>
        <v>180 Rudi </v>
      </c>
      <c r="I21" s="29" t="n">
        <f aca="false">E21</f>
        <v>0.0481365740740741</v>
      </c>
      <c r="J21" s="29" t="s">
        <v>202</v>
      </c>
    </row>
    <row r="22" customFormat="false" ht="15" hidden="false" customHeight="false" outlineLevel="0" collapsed="false">
      <c r="A22" s="0" t="str">
        <f aca="false">UPPER(B22)&amp;UPPER(C22)</f>
        <v>TCHATCHOUANG NANAPRUDENCE</v>
      </c>
      <c r="B22" s="32" t="s">
        <v>267</v>
      </c>
      <c r="C22" s="32" t="s">
        <v>121</v>
      </c>
      <c r="D22" s="0" t="n">
        <v>185</v>
      </c>
      <c r="E22" s="29" t="n">
        <v>0.0488773148148148</v>
      </c>
      <c r="F22" s="0" t="n">
        <f aca="false">IF(D22&gt;0,ROUND(101-(D22*100/$C$2),2),"")</f>
        <v>12.06</v>
      </c>
      <c r="H22" s="0" t="str">
        <f aca="false">D22&amp;" "&amp;PROPER(C22)&amp;" "</f>
        <v>185 Prudence </v>
      </c>
      <c r="I22" s="29" t="n">
        <f aca="false">E22</f>
        <v>0.0488773148148148</v>
      </c>
      <c r="J22" s="29" t="s">
        <v>202</v>
      </c>
      <c r="K22" s="0" t="n">
        <f aca="false">F22</f>
        <v>12.06</v>
      </c>
    </row>
    <row r="23" customFormat="false" ht="15" hidden="false" customHeight="false" outlineLevel="0" collapsed="false">
      <c r="A23" s="0" t="str">
        <f aca="false">UPPER(B23)&amp;UPPER(C23)</f>
        <v>COOSEMANSISABELLE C.</v>
      </c>
      <c r="B23" s="32" t="s">
        <v>211</v>
      </c>
      <c r="C23" s="32" t="s">
        <v>101</v>
      </c>
      <c r="D23" s="0" t="n">
        <v>193</v>
      </c>
      <c r="E23" s="29" t="n">
        <v>0.0508333333333333</v>
      </c>
      <c r="F23" s="0" t="n">
        <f aca="false">IF(D23&gt;0,ROUND(101-(D23*100/$C$2),2),"")</f>
        <v>8.21</v>
      </c>
      <c r="H23" s="0" t="str">
        <f aca="false">D23&amp;" "&amp;PROPER(C23)&amp;" "</f>
        <v>193 Isabelle C. </v>
      </c>
      <c r="I23" s="29" t="n">
        <f aca="false">E23</f>
        <v>0.0508333333333333</v>
      </c>
      <c r="J23" s="29" t="s">
        <v>202</v>
      </c>
      <c r="K23" s="0" t="n">
        <f aca="false">F23</f>
        <v>8.21</v>
      </c>
    </row>
    <row r="24" customFormat="false" ht="15" hidden="false" customHeight="false" outlineLevel="0" collapsed="false">
      <c r="A24" s="0" t="str">
        <f aca="false">UPPER(B24)&amp;UPPER(C24)</f>
        <v>LANGHENDRIESDOMINIQUE L.</v>
      </c>
      <c r="B24" s="32" t="s">
        <v>252</v>
      </c>
      <c r="C24" s="32" t="s">
        <v>130</v>
      </c>
      <c r="D24" s="0" t="n">
        <v>195</v>
      </c>
      <c r="E24" s="29" t="n">
        <v>0.0518634259259259</v>
      </c>
      <c r="F24" s="0" t="n">
        <f aca="false">IF(D24&gt;0,ROUND(101-(D24*100/$C$2),2),"")</f>
        <v>7.25</v>
      </c>
      <c r="H24" s="0" t="str">
        <f aca="false">D24&amp;" "&amp;PROPER(C24)&amp;" "</f>
        <v>195 Dominique L. </v>
      </c>
      <c r="I24" s="29" t="n">
        <f aca="false">E24</f>
        <v>0.0518634259259259</v>
      </c>
      <c r="J24" s="29" t="s">
        <v>202</v>
      </c>
      <c r="K24" s="0" t="n">
        <f aca="false">F24</f>
        <v>7.25</v>
      </c>
    </row>
    <row r="25" customFormat="false" ht="15" hidden="false" customHeight="false" outlineLevel="0" collapsed="false">
      <c r="A25" s="0" t="str">
        <f aca="false">UPPER(B25)&amp;UPPER(C25)</f>
        <v>DUMONTDOMINIQUE D.</v>
      </c>
      <c r="B25" s="32" t="s">
        <v>241</v>
      </c>
      <c r="C25" s="32" t="s">
        <v>125</v>
      </c>
      <c r="D25" s="0" t="n">
        <v>196</v>
      </c>
      <c r="E25" s="29" t="n">
        <v>0.0518634259259259</v>
      </c>
      <c r="F25" s="0" t="n">
        <f aca="false">IF(D25&gt;0,ROUND(101-(D25*100/$C$2),2),"")</f>
        <v>6.77</v>
      </c>
      <c r="H25" s="0" t="str">
        <f aca="false">D25&amp;" "&amp;PROPER(C25)&amp;" "</f>
        <v>196 Dominique D. </v>
      </c>
      <c r="I25" s="29" t="n">
        <f aca="false">E25</f>
        <v>0.0518634259259259</v>
      </c>
      <c r="J25" s="29" t="s">
        <v>202</v>
      </c>
      <c r="K25" s="0" t="n">
        <f aca="false">F25</f>
        <v>6.77</v>
      </c>
    </row>
    <row r="26" customFormat="false" ht="15" hidden="false" customHeight="false" outlineLevel="0" collapsed="false">
      <c r="A26" s="0" t="str">
        <f aca="false">UPPER(B26)&amp;UPPER(C26)</f>
        <v>COLLARDBERNADETTE</v>
      </c>
      <c r="B26" s="32" t="s">
        <v>236</v>
      </c>
      <c r="C26" s="32" t="s">
        <v>145</v>
      </c>
      <c r="D26" s="0" t="n">
        <v>205</v>
      </c>
      <c r="E26" s="29" t="n">
        <v>0.054537037037037</v>
      </c>
      <c r="F26" s="0" t="n">
        <f aca="false">IF(D26&gt;0,ROUND(101-(D26*100/$C$2),2),"")</f>
        <v>2.44</v>
      </c>
      <c r="H26" s="18" t="s">
        <v>361</v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FONTAINEAMÉLIE</v>
      </c>
      <c r="B27" s="32" t="s">
        <v>246</v>
      </c>
      <c r="C27" s="32" t="s">
        <v>80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ALVAREZ BLANCOMANUEL</v>
      </c>
      <c r="B28" s="13" t="s">
        <v>228</v>
      </c>
      <c r="C28" s="13" t="s">
        <v>74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GAGNONMARIE-JOSÉE</v>
      </c>
      <c r="B29" s="32" t="s">
        <v>248</v>
      </c>
      <c r="C29" s="32" t="s">
        <v>97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DE ROECKMONIQUE</v>
      </c>
      <c r="B30" s="32" t="s">
        <v>237</v>
      </c>
      <c r="C30" s="32" t="s">
        <v>105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RUBAYCHRISTOPHE</v>
      </c>
      <c r="B31" s="13" t="s">
        <v>208</v>
      </c>
      <c r="C31" s="13" t="s">
        <v>70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ANDRIESSENSBRIGITTE</v>
      </c>
      <c r="B32" s="32" t="s">
        <v>229</v>
      </c>
      <c r="C32" s="32" t="s">
        <v>117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DOYENFANNY</v>
      </c>
      <c r="B33" s="32" t="s">
        <v>240</v>
      </c>
      <c r="C33" s="32" t="s">
        <v>164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MEHOUDENSALAIN</v>
      </c>
      <c r="B34" s="13" t="s">
        <v>258</v>
      </c>
      <c r="C34" s="13" t="s">
        <v>259</v>
      </c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MORO LAVADOAMBROSIO</v>
      </c>
      <c r="B35" s="13" t="s">
        <v>262</v>
      </c>
      <c r="C35" s="13" t="s">
        <v>263</v>
      </c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HOCQUETBENJAMIN</v>
      </c>
      <c r="B36" s="13" t="s">
        <v>216</v>
      </c>
      <c r="C36" s="13" t="s">
        <v>93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DE CONINCKBENOÎT</v>
      </c>
      <c r="B37" s="13" t="s">
        <v>201</v>
      </c>
      <c r="C37" s="13" t="s">
        <v>60</v>
      </c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VANCUTSEMBERTRAND</v>
      </c>
      <c r="B38" s="13" t="s">
        <v>205</v>
      </c>
      <c r="C38" s="13" t="s">
        <v>87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FIACCAPRILECARMELA</v>
      </c>
      <c r="B39" s="32" t="s">
        <v>244</v>
      </c>
      <c r="C39" s="32" t="s">
        <v>245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LEHAIREDAVID L.</v>
      </c>
      <c r="B40" s="13" t="s">
        <v>220</v>
      </c>
      <c r="C40" s="13" t="s">
        <v>99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PARADADAVID P.</v>
      </c>
      <c r="B41" s="13" t="s">
        <v>264</v>
      </c>
      <c r="C41" s="13" t="s">
        <v>82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QUIEVREUXEDDY</v>
      </c>
      <c r="B42" s="13" t="s">
        <v>265</v>
      </c>
      <c r="C42" s="13" t="s">
        <v>132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CHALLEEMMANUELLE</v>
      </c>
      <c r="B43" s="32" t="s">
        <v>234</v>
      </c>
      <c r="C43" s="32" t="s">
        <v>143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BEQUETGINETTE</v>
      </c>
      <c r="B44" s="32" t="s">
        <v>230</v>
      </c>
      <c r="C44" s="32" t="s">
        <v>231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MATONHERMAN</v>
      </c>
      <c r="B45" s="13" t="s">
        <v>224</v>
      </c>
      <c r="C45" s="13" t="s">
        <v>113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FAUCONNIERISABELLE F.</v>
      </c>
      <c r="B46" s="32" t="s">
        <v>242</v>
      </c>
      <c r="C46" s="32" t="s">
        <v>243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PLETINCKXISABELLE P.</v>
      </c>
      <c r="B47" s="32" t="s">
        <v>203</v>
      </c>
      <c r="C47" s="32" t="s">
        <v>159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AISSATOUISSA</v>
      </c>
      <c r="B48" s="32" t="s">
        <v>226</v>
      </c>
      <c r="C48" s="32" t="s">
        <v>227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LEHAIREIVAN</v>
      </c>
      <c r="B49" s="13" t="s">
        <v>220</v>
      </c>
      <c r="C49" s="13" t="s">
        <v>162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MINOTJÉRÔME</v>
      </c>
      <c r="B50" s="13" t="s">
        <v>261</v>
      </c>
      <c r="C50" s="13" t="s">
        <v>109</v>
      </c>
      <c r="E50" s="29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VAN ERTBRUGGENJOHAN</v>
      </c>
      <c r="B51" s="13" t="s">
        <v>269</v>
      </c>
      <c r="C51" s="13" t="s">
        <v>270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GINEPROLAURENCE</v>
      </c>
      <c r="B52" s="32" t="s">
        <v>249</v>
      </c>
      <c r="C52" s="32" t="s">
        <v>166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SIRAUXLAURENT</v>
      </c>
      <c r="B53" s="13" t="s">
        <v>266</v>
      </c>
      <c r="C53" s="13" t="s">
        <v>151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VANHOUCHELAURENT</v>
      </c>
      <c r="B54" s="13" t="s">
        <v>271</v>
      </c>
      <c r="C54" s="13" t="s">
        <v>151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DURITALILIAN</v>
      </c>
      <c r="B55" s="13" t="s">
        <v>204</v>
      </c>
      <c r="C55" s="13" t="s">
        <v>152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HUSTINMARC H.</v>
      </c>
      <c r="B56" s="13" t="s">
        <v>221</v>
      </c>
      <c r="C56" s="13" t="s">
        <v>156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ZOCASTELLOMARCO</v>
      </c>
      <c r="B57" s="13" t="s">
        <v>273</v>
      </c>
      <c r="C57" s="13" t="s">
        <v>274</v>
      </c>
      <c r="E57" s="29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BRICHETMARTINE B.</v>
      </c>
      <c r="B58" s="32" t="s">
        <v>225</v>
      </c>
      <c r="C58" s="32" t="s">
        <v>141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TRAENMARTINE T.</v>
      </c>
      <c r="B59" s="32" t="s">
        <v>268</v>
      </c>
      <c r="C59" s="32" t="s">
        <v>178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BERTHEREAUPASCAL</v>
      </c>
      <c r="B60" s="13" t="s">
        <v>232</v>
      </c>
      <c r="C60" s="13" t="s">
        <v>233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MARTINPATRICIA</v>
      </c>
      <c r="B61" s="32" t="s">
        <v>106</v>
      </c>
      <c r="C61" s="32" t="s">
        <v>107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MAJAQUENTIN</v>
      </c>
      <c r="B62" s="13" t="s">
        <v>255</v>
      </c>
      <c r="C62" s="13" t="s">
        <v>95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MAROTTAROCCO</v>
      </c>
      <c r="B63" s="13" t="s">
        <v>256</v>
      </c>
      <c r="C63" s="13" t="s">
        <v>168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MAHYSYLVIE M.</v>
      </c>
      <c r="B64" s="32" t="s">
        <v>254</v>
      </c>
      <c r="C64" s="32" t="s">
        <v>127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DEFREYNETHOMAS</v>
      </c>
      <c r="B65" s="13" t="s">
        <v>238</v>
      </c>
      <c r="C65" s="13" t="s">
        <v>239</v>
      </c>
      <c r="F65" s="0" t="str">
        <f aca="false">IF(D65&gt;0,ROUND(101-(D65*100/$C$2),2),"")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5"/>
  <sheetViews>
    <sheetView showFormulas="false" showGridLines="true" showRowColHeaders="true" showZeros="true" rightToLeft="false" tabSelected="false" showOutlineSymbols="true" defaultGridColor="true" view="normal" topLeftCell="B17" colorId="64" zoomScale="100" zoomScaleNormal="100" zoomScalePageLayoutView="100" workbookViewId="0">
      <selection pane="topLeft" activeCell="C40" activeCellId="0" sqref="C40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9.14"/>
    <col collapsed="false" customWidth="true" hidden="false" outlineLevel="0" max="19" min="14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57" min="24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362</v>
      </c>
      <c r="C1" s="21"/>
      <c r="N1" s="26" t="s">
        <v>341</v>
      </c>
      <c r="O1" s="21"/>
    </row>
    <row r="2" customFormat="false" ht="15" hidden="false" customHeight="false" outlineLevel="0" collapsed="false">
      <c r="B2" s="13" t="s">
        <v>194</v>
      </c>
      <c r="C2" s="13" t="n">
        <v>735</v>
      </c>
      <c r="H2" s="1" t="s">
        <v>195</v>
      </c>
      <c r="N2" s="0" t="s">
        <v>194</v>
      </c>
      <c r="O2" s="0" t="n">
        <v>74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316</v>
      </c>
      <c r="I3" s="29" t="n">
        <v>0.0289930555555556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363</v>
      </c>
      <c r="U3" s="29" t="n">
        <v>0.015625</v>
      </c>
      <c r="V3" s="29"/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43</v>
      </c>
      <c r="E4" s="29" t="n">
        <v>0.0360300925925926</v>
      </c>
      <c r="F4" s="0" t="n">
        <f aca="false">IF(D4&gt;0,ROUND(101-(D4*100/$C$2),2),"")</f>
        <v>95.15</v>
      </c>
      <c r="H4" s="0" t="str">
        <f aca="false">D4&amp;" "&amp;PROPER(C4)&amp;" "</f>
        <v>43 Didier </v>
      </c>
      <c r="I4" s="29" t="n">
        <f aca="false">E4</f>
        <v>0.0360300925925926</v>
      </c>
      <c r="J4" s="29" t="s">
        <v>202</v>
      </c>
      <c r="K4" s="0" t="n">
        <f aca="false">F4</f>
        <v>95.15</v>
      </c>
      <c r="M4" s="0" t="str">
        <f aca="false">UPPER(N4)&amp;UPPER(O4)</f>
        <v>MAJAMAURIANE</v>
      </c>
      <c r="N4" s="32" t="s">
        <v>255</v>
      </c>
      <c r="O4" s="32" t="s">
        <v>364</v>
      </c>
      <c r="P4" s="0" t="n">
        <v>22</v>
      </c>
      <c r="Q4" s="29" t="n">
        <v>0.0231828703703704</v>
      </c>
      <c r="R4" s="0" t="n">
        <f aca="false">ROUND((101-(P4*100/$O$2))*0.8,2)</f>
        <v>57.02</v>
      </c>
      <c r="T4" s="0" t="str">
        <f aca="false">P4&amp;" "&amp;PROPER(O4)&amp;" "</f>
        <v>22 Mauriane </v>
      </c>
      <c r="U4" s="29" t="n">
        <f aca="false">Q4</f>
        <v>0.0231828703703704</v>
      </c>
      <c r="V4" s="29" t="s">
        <v>202</v>
      </c>
      <c r="W4" s="0" t="n">
        <f aca="false">R4</f>
        <v>57.02</v>
      </c>
    </row>
    <row r="5" customFormat="false" ht="15" hidden="false" customHeight="false" outlineLevel="0" collapsed="false">
      <c r="A5" s="0" t="str">
        <f aca="false">UPPER(B5)&amp;UPPER(C5)</f>
        <v>FURNARIROBERTO</v>
      </c>
      <c r="B5" s="13" t="s">
        <v>247</v>
      </c>
      <c r="C5" s="13" t="s">
        <v>64</v>
      </c>
      <c r="D5" s="0" t="n">
        <v>58</v>
      </c>
      <c r="E5" s="29" t="n">
        <v>0.0369675925925926</v>
      </c>
      <c r="F5" s="0" t="n">
        <f aca="false">IF(D5&gt;0,ROUND(101-(D5*100/$C$2),2),"")</f>
        <v>93.11</v>
      </c>
      <c r="H5" s="0" t="str">
        <f aca="false">D5&amp;" "&amp;PROPER(C5)&amp;" "</f>
        <v>58 Roberto </v>
      </c>
      <c r="I5" s="29" t="n">
        <f aca="false">E5</f>
        <v>0.0369675925925926</v>
      </c>
      <c r="J5" s="29" t="s">
        <v>202</v>
      </c>
      <c r="K5" s="0" t="n">
        <f aca="false">F5</f>
        <v>93.11</v>
      </c>
      <c r="M5" s="0" t="str">
        <f aca="false">UPPER(N5)&amp;UPPER(O5)</f>
        <v>BRICHETMARTINE B.</v>
      </c>
      <c r="N5" s="32" t="s">
        <v>225</v>
      </c>
      <c r="O5" s="32" t="s">
        <v>141</v>
      </c>
      <c r="P5" s="0" t="n">
        <v>61</v>
      </c>
      <c r="Q5" s="29" t="n">
        <v>0.0337268518518518</v>
      </c>
      <c r="R5" s="0" t="n">
        <f aca="false">ROUND((101-(P5*100/$O$2))*0.8,2)</f>
        <v>14.85</v>
      </c>
      <c r="T5" s="0" t="str">
        <f aca="false">P5&amp;" "&amp;PROPER(O5)&amp;" "</f>
        <v>61 Martine B. </v>
      </c>
      <c r="U5" s="29" t="n">
        <f aca="false">Q5</f>
        <v>0.0337268518518518</v>
      </c>
      <c r="V5" s="29" t="s">
        <v>202</v>
      </c>
      <c r="W5" s="0" t="n">
        <f aca="false">R5</f>
        <v>14.85</v>
      </c>
    </row>
    <row r="6" customFormat="false" ht="15" hidden="false" customHeight="false" outlineLevel="0" collapsed="false">
      <c r="A6" s="0" t="str">
        <f aca="false">UPPER(B6)&amp;UPPER(C6)</f>
        <v>DURITAZOLIKA</v>
      </c>
      <c r="B6" s="13" t="s">
        <v>204</v>
      </c>
      <c r="C6" s="13" t="s">
        <v>62</v>
      </c>
      <c r="D6" s="0" t="n">
        <v>75</v>
      </c>
      <c r="E6" s="29" t="n">
        <v>0.0380902777777778</v>
      </c>
      <c r="F6" s="0" t="n">
        <f aca="false">IF(D6&gt;0,ROUND(101-(D6*100/$C$2),2),"")</f>
        <v>90.8</v>
      </c>
      <c r="H6" s="0" t="str">
        <f aca="false">D6&amp;" "&amp;PROPER(C6)&amp;" "</f>
        <v>75 Zolika </v>
      </c>
      <c r="I6" s="29" t="n">
        <f aca="false">E6</f>
        <v>0.0380902777777778</v>
      </c>
      <c r="J6" s="29" t="s">
        <v>202</v>
      </c>
      <c r="K6" s="0" t="n">
        <f aca="false">F6</f>
        <v>90.8</v>
      </c>
      <c r="M6" s="0" t="str">
        <f aca="false">UPPER(N6)&amp;UPPER(O6)</f>
        <v>DURITASNJEZANA</v>
      </c>
      <c r="N6" s="32" t="s">
        <v>204</v>
      </c>
      <c r="O6" s="32" t="s">
        <v>139</v>
      </c>
      <c r="P6" s="0" t="n">
        <v>62</v>
      </c>
      <c r="Q6" s="29" t="n">
        <v>0.0337615740740741</v>
      </c>
      <c r="R6" s="0" t="n">
        <f aca="false">ROUND((101-(P6*100/$O$2))*0.8,2)</f>
        <v>13.77</v>
      </c>
      <c r="T6" s="0" t="str">
        <f aca="false">P6&amp;" "&amp;PROPER(O6)&amp;" "</f>
        <v>62 Snjezana </v>
      </c>
      <c r="U6" s="29" t="n">
        <f aca="false">Q6</f>
        <v>0.0337615740740741</v>
      </c>
      <c r="V6" s="29" t="s">
        <v>202</v>
      </c>
      <c r="W6" s="0" t="n">
        <f aca="false">R6</f>
        <v>13.77</v>
      </c>
    </row>
    <row r="7" customFormat="false" ht="15" hidden="false" customHeight="false" outlineLevel="0" collapsed="false">
      <c r="A7" s="0" t="str">
        <f aca="false">UPPER(B7)&amp;UPPER(C7)</f>
        <v>DEMOULINOLIVIER</v>
      </c>
      <c r="B7" s="13" t="s">
        <v>206</v>
      </c>
      <c r="C7" s="13" t="s">
        <v>66</v>
      </c>
      <c r="D7" s="0" t="n">
        <v>119</v>
      </c>
      <c r="E7" s="29" t="n">
        <v>0.0403472222222222</v>
      </c>
      <c r="F7" s="0" t="n">
        <f aca="false">IF(D7&gt;0,ROUND(101-(D7*100/$C$2),2),"")</f>
        <v>84.81</v>
      </c>
      <c r="H7" s="0" t="str">
        <f aca="false">D7&amp;" "&amp;PROPER(C7)&amp;" "</f>
        <v>119 Olivier </v>
      </c>
      <c r="I7" s="29" t="n">
        <f aca="false">E7</f>
        <v>0.0403472222222222</v>
      </c>
      <c r="J7" s="29" t="s">
        <v>202</v>
      </c>
      <c r="K7" s="0" t="n">
        <f aca="false">F7</f>
        <v>84.81</v>
      </c>
      <c r="N7" s="37"/>
      <c r="O7" s="37"/>
      <c r="Q7" s="29"/>
      <c r="T7" s="0" t="s">
        <v>282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FONTAINEAMÉLIE</v>
      </c>
      <c r="B8" s="32" t="s">
        <v>246</v>
      </c>
      <c r="C8" s="32" t="s">
        <v>80</v>
      </c>
      <c r="D8" s="0" t="n">
        <v>289</v>
      </c>
      <c r="E8" s="29" t="n">
        <v>0.0458680555555556</v>
      </c>
      <c r="F8" s="0" t="n">
        <f aca="false">IF(D8&gt;0,ROUND(101-(D8*100/$C$2),2),"")</f>
        <v>61.68</v>
      </c>
      <c r="H8" s="0" t="str">
        <f aca="false">D8&amp;" "&amp;PROPER(C8)&amp;" "</f>
        <v>289 Amélie </v>
      </c>
      <c r="I8" s="29" t="n">
        <f aca="false">E8</f>
        <v>0.0458680555555556</v>
      </c>
      <c r="J8" s="29" t="s">
        <v>202</v>
      </c>
      <c r="K8" s="0" t="n">
        <f aca="false">F8</f>
        <v>61.68</v>
      </c>
    </row>
    <row r="9" customFormat="false" ht="15" hidden="false" customHeight="false" outlineLevel="0" collapsed="false">
      <c r="A9" s="0" t="str">
        <f aca="false">UPPER(B9)&amp;UPPER(C9)</f>
        <v>ALVAREZ BLANCOMANUEL</v>
      </c>
      <c r="B9" s="13" t="s">
        <v>228</v>
      </c>
      <c r="C9" s="13" t="s">
        <v>74</v>
      </c>
      <c r="D9" s="0" t="n">
        <v>292</v>
      </c>
      <c r="E9" s="29" t="n">
        <v>0.0460069444444444</v>
      </c>
      <c r="F9" s="0" t="n">
        <f aca="false">IF(D9&gt;0,ROUND(101-(D9*100/$C$2),2),"")</f>
        <v>61.27</v>
      </c>
      <c r="H9" s="0" t="str">
        <f aca="false">D9&amp;" "&amp;PROPER(C9)&amp;" "</f>
        <v>292 Manuel </v>
      </c>
      <c r="I9" s="29" t="n">
        <f aca="false">E9</f>
        <v>0.0460069444444444</v>
      </c>
      <c r="J9" s="29" t="s">
        <v>202</v>
      </c>
      <c r="K9" s="0" t="n">
        <f aca="false">F9</f>
        <v>61.27</v>
      </c>
    </row>
    <row r="10" customFormat="false" ht="15" hidden="false" customHeight="false" outlineLevel="0" collapsed="false">
      <c r="A10" s="0" t="str">
        <f aca="false">UPPER(B10)&amp;UPPER(C10)</f>
        <v>GLIBERTLAETITIA</v>
      </c>
      <c r="B10" s="32" t="s">
        <v>250</v>
      </c>
      <c r="C10" s="32" t="s">
        <v>85</v>
      </c>
      <c r="D10" s="0" t="n">
        <v>376</v>
      </c>
      <c r="E10" s="29" t="n">
        <v>0.0487268518518518</v>
      </c>
      <c r="F10" s="0" t="n">
        <f aca="false">IF(D10&gt;0,ROUND(101-(D10*100/$C$2),2),"")</f>
        <v>49.84</v>
      </c>
      <c r="H10" s="0" t="str">
        <f aca="false">D10&amp;" "&amp;PROPER(C10)&amp;" "</f>
        <v>376 Laetitia </v>
      </c>
      <c r="I10" s="29" t="n">
        <f aca="false">E10</f>
        <v>0.0487268518518518</v>
      </c>
      <c r="J10" s="29" t="s">
        <v>202</v>
      </c>
      <c r="K10" s="0" t="n">
        <f aca="false">F10</f>
        <v>49.84</v>
      </c>
    </row>
    <row r="11" customFormat="false" ht="15" hidden="false" customHeight="false" outlineLevel="0" collapsed="false">
      <c r="A11" s="0" t="str">
        <f aca="false">UPPER(B11)&amp;UPPER(C11)</f>
        <v>CHARLIERBAUDOUIN</v>
      </c>
      <c r="B11" s="13" t="s">
        <v>207</v>
      </c>
      <c r="C11" s="13" t="s">
        <v>89</v>
      </c>
      <c r="D11" s="0" t="n">
        <v>423</v>
      </c>
      <c r="E11" s="29" t="n">
        <v>0.049849537037037</v>
      </c>
      <c r="F11" s="0" t="n">
        <f aca="false">IF(D11&gt;0,ROUND(101-(D11*100/$C$2),2),"")</f>
        <v>43.45</v>
      </c>
      <c r="H11" s="0" t="str">
        <f aca="false">D11&amp;" "&amp;PROPER(C11)&amp;" "</f>
        <v>423 Baudouin </v>
      </c>
      <c r="I11" s="29" t="n">
        <f aca="false">E11</f>
        <v>0.049849537037037</v>
      </c>
      <c r="J11" s="29" t="s">
        <v>202</v>
      </c>
      <c r="K11" s="0" t="n">
        <f aca="false">F11</f>
        <v>43.45</v>
      </c>
    </row>
    <row r="12" customFormat="false" ht="15" hidden="false" customHeight="false" outlineLevel="0" collapsed="false">
      <c r="A12" s="0" t="str">
        <f aca="false">UPPER(B12)&amp;UPPER(C12)</f>
        <v>LAGAERTRITA</v>
      </c>
      <c r="B12" s="32" t="s">
        <v>209</v>
      </c>
      <c r="C12" s="32" t="s">
        <v>91</v>
      </c>
      <c r="D12" s="0" t="n">
        <v>472</v>
      </c>
      <c r="E12" s="29" t="n">
        <v>0.0513657407407407</v>
      </c>
      <c r="F12" s="0" t="n">
        <f aca="false">IF(D12&gt;0,ROUND(101-(D12*100/$C$2),2),"")</f>
        <v>36.78</v>
      </c>
      <c r="H12" s="0" t="str">
        <f aca="false">D12&amp;" "&amp;PROPER(C12)&amp;" "</f>
        <v>472 Rita </v>
      </c>
      <c r="I12" s="29" t="n">
        <f aca="false">E12</f>
        <v>0.0513657407407407</v>
      </c>
      <c r="J12" s="29" t="s">
        <v>202</v>
      </c>
      <c r="K12" s="0" t="n">
        <f aca="false">F12</f>
        <v>36.78</v>
      </c>
    </row>
    <row r="13" customFormat="false" ht="15" hidden="false" customHeight="false" outlineLevel="0" collapsed="false">
      <c r="A13" s="0" t="str">
        <f aca="false">UPPER(B13)&amp;UPPER(C13)</f>
        <v>GAGNONMARIE-JOSÉE</v>
      </c>
      <c r="B13" s="32" t="s">
        <v>248</v>
      </c>
      <c r="C13" s="32" t="s">
        <v>97</v>
      </c>
      <c r="D13" s="0" t="n">
        <v>589</v>
      </c>
      <c r="E13" s="29" t="n">
        <v>0.0562384259259259</v>
      </c>
      <c r="F13" s="0" t="n">
        <f aca="false">IF(D13&gt;0,ROUND(101-(D13*100/$C$2),2),"")</f>
        <v>20.86</v>
      </c>
      <c r="H13" s="0" t="str">
        <f aca="false">D13&amp;" "&amp;PROPER(C13)&amp;" "</f>
        <v>589 Marie-Josée </v>
      </c>
      <c r="I13" s="29" t="n">
        <f aca="false">E13</f>
        <v>0.0562384259259259</v>
      </c>
      <c r="J13" s="29" t="s">
        <v>202</v>
      </c>
      <c r="K13" s="0" t="n">
        <f aca="false">F13</f>
        <v>20.86</v>
      </c>
    </row>
    <row r="14" customFormat="false" ht="15" hidden="false" customHeight="false" outlineLevel="0" collapsed="false">
      <c r="A14" s="0" t="str">
        <f aca="false">UPPER(B14)&amp;UPPER(C14)</f>
        <v>DE ROECKMONIQUE</v>
      </c>
      <c r="B14" s="32" t="s">
        <v>237</v>
      </c>
      <c r="C14" s="32" t="s">
        <v>105</v>
      </c>
      <c r="D14" s="0" t="n">
        <v>591</v>
      </c>
      <c r="E14" s="29" t="n">
        <v>0.0563425925925926</v>
      </c>
      <c r="F14" s="0" t="n">
        <f aca="false">IF(D14&gt;0,ROUND(101-(D14*100/$C$2),2),"")</f>
        <v>20.59</v>
      </c>
      <c r="H14" s="0" t="str">
        <f aca="false">D14&amp;" "&amp;PROPER(C14)&amp;" "</f>
        <v>591 Monique </v>
      </c>
      <c r="I14" s="29" t="n">
        <f aca="false">E14</f>
        <v>0.0563425925925926</v>
      </c>
      <c r="J14" s="29" t="s">
        <v>202</v>
      </c>
      <c r="K14" s="0" t="n">
        <f aca="false">F14</f>
        <v>20.59</v>
      </c>
    </row>
    <row r="15" customFormat="false" ht="15" hidden="false" customHeight="false" outlineLevel="0" collapsed="false">
      <c r="A15" s="0" t="str">
        <f aca="false">UPPER(B15)&amp;UPPER(C15)</f>
        <v>GASKINRUDI</v>
      </c>
      <c r="B15" s="13" t="s">
        <v>213</v>
      </c>
      <c r="C15" s="13" t="s">
        <v>103</v>
      </c>
      <c r="D15" s="0" t="n">
        <v>597</v>
      </c>
      <c r="E15" s="29" t="n">
        <v>0.0566550925925926</v>
      </c>
      <c r="F15" s="0" t="n">
        <f aca="false">IF(D15&gt;0,ROUND(101-(D15*100/$C$2),2),"")</f>
        <v>19.78</v>
      </c>
      <c r="H15" s="0" t="str">
        <f aca="false">D15&amp;" "&amp;PROPER(C15)&amp;" "</f>
        <v>597 Rudi </v>
      </c>
      <c r="I15" s="29" t="n">
        <f aca="false">E15</f>
        <v>0.0566550925925926</v>
      </c>
      <c r="J15" s="29" t="s">
        <v>202</v>
      </c>
      <c r="K15" s="0" t="n">
        <f aca="false">F15</f>
        <v>19.78</v>
      </c>
    </row>
    <row r="16" customFormat="false" ht="15" hidden="false" customHeight="false" outlineLevel="0" collapsed="false">
      <c r="A16" s="0" t="str">
        <f aca="false">UPPER(B16)&amp;UPPER(C16)</f>
        <v>RUBAYCHRISTOPHE</v>
      </c>
      <c r="B16" s="13" t="s">
        <v>208</v>
      </c>
      <c r="C16" s="13" t="s">
        <v>70</v>
      </c>
      <c r="D16" s="0" t="n">
        <v>603</v>
      </c>
      <c r="E16" s="29" t="n">
        <v>0.0567939814814815</v>
      </c>
      <c r="F16" s="0" t="n">
        <f aca="false">IF(D16&gt;0,ROUND(101-(D16*100/$C$2),2),"")</f>
        <v>18.96</v>
      </c>
      <c r="H16" s="0" t="str">
        <f aca="false">D16&amp;" "&amp;PROPER(C16)&amp;" "</f>
        <v>603 Christophe </v>
      </c>
      <c r="I16" s="29" t="n">
        <f aca="false">E16</f>
        <v>0.0567939814814815</v>
      </c>
      <c r="J16" s="29" t="s">
        <v>202</v>
      </c>
      <c r="K16" s="0" t="n">
        <f aca="false">F16</f>
        <v>18.96</v>
      </c>
    </row>
    <row r="17" customFormat="false" ht="15" hidden="false" customHeight="false" outlineLevel="0" collapsed="false">
      <c r="A17" s="0" t="str">
        <f aca="false">UPPER(B17)&amp;UPPER(C17)</f>
        <v>ANDRIESSENSBRIGITTE</v>
      </c>
      <c r="B17" s="32" t="s">
        <v>229</v>
      </c>
      <c r="C17" s="32" t="s">
        <v>117</v>
      </c>
      <c r="D17" s="0" t="n">
        <v>644</v>
      </c>
      <c r="E17" s="29" t="n">
        <v>0.0588078703703704</v>
      </c>
      <c r="F17" s="0" t="n">
        <f aca="false">IF(D17&gt;0,ROUND(101-(D17*100/$C$2),2),"")</f>
        <v>13.38</v>
      </c>
      <c r="H17" s="0" t="str">
        <f aca="false">D17&amp;" "&amp;PROPER(C17)&amp;" "</f>
        <v>644 Brigitte </v>
      </c>
      <c r="I17" s="29" t="n">
        <f aca="false">E17</f>
        <v>0.0588078703703704</v>
      </c>
      <c r="J17" s="29" t="s">
        <v>202</v>
      </c>
      <c r="K17" s="0" t="n">
        <f aca="false">F17</f>
        <v>13.38</v>
      </c>
    </row>
    <row r="18" customFormat="false" ht="15" hidden="false" customHeight="false" outlineLevel="0" collapsed="false">
      <c r="A18" s="0" t="str">
        <f aca="false">UPPER(B18)&amp;UPPER(C18)</f>
        <v>DUMONTDOMINIQUE D.</v>
      </c>
      <c r="B18" s="32" t="s">
        <v>241</v>
      </c>
      <c r="C18" s="32" t="s">
        <v>125</v>
      </c>
      <c r="D18" s="0" t="n">
        <v>645</v>
      </c>
      <c r="E18" s="29" t="n">
        <v>0.0588194444444444</v>
      </c>
      <c r="F18" s="0" t="n">
        <f aca="false">IF(D18&gt;0,ROUND(101-(D18*100/$C$2),2),"")</f>
        <v>13.24</v>
      </c>
      <c r="H18" s="0" t="str">
        <f aca="false">D18&amp;" "&amp;PROPER(C18)&amp;" "</f>
        <v>645 Dominique D. </v>
      </c>
      <c r="I18" s="29" t="n">
        <f aca="false">E18</f>
        <v>0.0588194444444444</v>
      </c>
      <c r="J18" s="29" t="s">
        <v>202</v>
      </c>
      <c r="K18" s="0" t="n">
        <f aca="false">F18</f>
        <v>13.24</v>
      </c>
    </row>
    <row r="19" customFormat="false" ht="15" hidden="false" customHeight="false" outlineLevel="0" collapsed="false">
      <c r="A19" s="0" t="str">
        <f aca="false">UPPER(B19)&amp;UPPER(C19)</f>
        <v>DOYENFANNY</v>
      </c>
      <c r="B19" s="32" t="s">
        <v>240</v>
      </c>
      <c r="C19" s="32" t="s">
        <v>164</v>
      </c>
      <c r="D19" s="0" t="n">
        <v>646</v>
      </c>
      <c r="E19" s="29" t="n">
        <v>0.0588310185185185</v>
      </c>
      <c r="F19" s="0" t="n">
        <f aca="false">IF(D19&gt;0,ROUND(101-(D19*100/$C$2),2),"")</f>
        <v>13.11</v>
      </c>
      <c r="H19" s="0" t="str">
        <f aca="false">D19&amp;" "&amp;PROPER(C19)&amp;" "</f>
        <v>646 Fanny </v>
      </c>
      <c r="I19" s="29" t="n">
        <f aca="false">E19</f>
        <v>0.0588310185185185</v>
      </c>
      <c r="J19" s="29" t="s">
        <v>202</v>
      </c>
      <c r="K19" s="0" t="n">
        <f aca="false">F19</f>
        <v>13.11</v>
      </c>
    </row>
    <row r="20" customFormat="false" ht="15" hidden="false" customHeight="false" outlineLevel="0" collapsed="false">
      <c r="A20" s="0" t="str">
        <f aca="false">UPPER(B20)&amp;UPPER(C20)</f>
        <v>COLLARDBERNADETTE</v>
      </c>
      <c r="B20" s="32" t="s">
        <v>236</v>
      </c>
      <c r="C20" s="32" t="s">
        <v>145</v>
      </c>
      <c r="D20" s="0" t="n">
        <v>695</v>
      </c>
      <c r="E20" s="29" t="n">
        <v>0.0628472222222222</v>
      </c>
      <c r="F20" s="0" t="n">
        <f aca="false">IF(D20&gt;0,ROUND(101-(D20*100/$C$2),2),"")</f>
        <v>6.44</v>
      </c>
      <c r="H20" s="0" t="str">
        <f aca="false">D20&amp;" "&amp;PROPER(C20)&amp;" "</f>
        <v>695 Bernadette </v>
      </c>
      <c r="I20" s="29" t="n">
        <f aca="false">E20</f>
        <v>0.0628472222222222</v>
      </c>
      <c r="J20" s="29" t="s">
        <v>202</v>
      </c>
      <c r="K20" s="0" t="n">
        <f aca="false">F20</f>
        <v>6.44</v>
      </c>
    </row>
    <row r="21" customFormat="false" ht="15" hidden="false" customHeight="false" outlineLevel="0" collapsed="false">
      <c r="A21" s="0" t="str">
        <f aca="false">UPPER(B21)&amp;UPPER(C21)</f>
        <v>MEHOUDENSALAIN</v>
      </c>
      <c r="B21" s="13" t="s">
        <v>258</v>
      </c>
      <c r="C21" s="13" t="s">
        <v>259</v>
      </c>
      <c r="F21" s="0" t="str">
        <f aca="false">IF(D21&gt;0,ROUND(101-(D21*100/$C$2),2),"")</f>
        <v/>
      </c>
      <c r="H21" s="18" t="s">
        <v>365</v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MORO LAVADOAMBROSIO</v>
      </c>
      <c r="B22" s="13" t="s">
        <v>262</v>
      </c>
      <c r="C22" s="13" t="s">
        <v>263</v>
      </c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MERTENSANNE</v>
      </c>
      <c r="B23" s="32" t="s">
        <v>260</v>
      </c>
      <c r="C23" s="32" t="s">
        <v>119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HOCQUETBENJAMIN</v>
      </c>
      <c r="B24" s="13" t="s">
        <v>216</v>
      </c>
      <c r="C24" s="13" t="s">
        <v>93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DE CONINCKBENOÎT</v>
      </c>
      <c r="B25" s="13" t="s">
        <v>201</v>
      </c>
      <c r="C25" s="13" t="s">
        <v>60</v>
      </c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VANCUTSEMBERTRAND</v>
      </c>
      <c r="B26" s="13" t="s">
        <v>205</v>
      </c>
      <c r="C26" s="13" t="s">
        <v>87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FIACCAPRILECARMELA</v>
      </c>
      <c r="B27" s="32" t="s">
        <v>244</v>
      </c>
      <c r="C27" s="32" t="s">
        <v>245</v>
      </c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LEHAIREDAVID L.</v>
      </c>
      <c r="B28" s="13" t="s">
        <v>220</v>
      </c>
      <c r="C28" s="13" t="s">
        <v>99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PARADADAVID P.</v>
      </c>
      <c r="B29" s="13" t="s">
        <v>264</v>
      </c>
      <c r="C29" s="13" t="s">
        <v>82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LANGHENDRIESDOMINIQUE L.</v>
      </c>
      <c r="B30" s="32" t="s">
        <v>252</v>
      </c>
      <c r="C30" s="32" t="s">
        <v>130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QUIEVREUXEDDY</v>
      </c>
      <c r="B31" s="13" t="s">
        <v>265</v>
      </c>
      <c r="C31" s="13" t="s">
        <v>132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CHALLEEMMANUELLE</v>
      </c>
      <c r="B32" s="32" t="s">
        <v>234</v>
      </c>
      <c r="C32" s="32" t="s">
        <v>143</v>
      </c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LEHAIREFRANCIS</v>
      </c>
      <c r="B33" s="13" t="s">
        <v>220</v>
      </c>
      <c r="C33" s="13" t="s">
        <v>253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WASTERZAKFREDERIK</v>
      </c>
      <c r="B34" s="13" t="s">
        <v>218</v>
      </c>
      <c r="C34" s="13" t="s">
        <v>111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BEQUETGINETTE</v>
      </c>
      <c r="B35" s="32" t="s">
        <v>230</v>
      </c>
      <c r="C35" s="32" t="s">
        <v>231</v>
      </c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MATONHERMAN</v>
      </c>
      <c r="B36" s="13" t="s">
        <v>224</v>
      </c>
      <c r="C36" s="13" t="s">
        <v>113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FABRISHUGO</v>
      </c>
      <c r="B37" s="13" t="s">
        <v>222</v>
      </c>
      <c r="C37" s="13" t="s">
        <v>68</v>
      </c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COOSEMANSISABELLE C.</v>
      </c>
      <c r="B38" s="32" t="s">
        <v>211</v>
      </c>
      <c r="C38" s="32" t="s">
        <v>101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FAUCONNIERISABELLE F.</v>
      </c>
      <c r="B39" s="32" t="s">
        <v>242</v>
      </c>
      <c r="C39" s="32" t="s">
        <v>243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PLETINCKXISABELLE P.</v>
      </c>
      <c r="B40" s="32" t="s">
        <v>203</v>
      </c>
      <c r="C40" s="32" t="s">
        <v>159</v>
      </c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AISSATOUISSA</v>
      </c>
      <c r="B41" s="32" t="s">
        <v>226</v>
      </c>
      <c r="C41" s="32" t="s">
        <v>227</v>
      </c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LEHAIREIVAN</v>
      </c>
      <c r="B42" s="13" t="s">
        <v>220</v>
      </c>
      <c r="C42" s="13" t="s">
        <v>162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MINOTJÉRÔME</v>
      </c>
      <c r="B43" s="13" t="s">
        <v>261</v>
      </c>
      <c r="C43" s="13" t="s">
        <v>109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VAN ERTBRUGGENJOHAN</v>
      </c>
      <c r="B44" s="13" t="s">
        <v>269</v>
      </c>
      <c r="C44" s="13" t="s">
        <v>270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FABRISJONATHAN</v>
      </c>
      <c r="B45" s="13" t="s">
        <v>222</v>
      </c>
      <c r="C45" s="13" t="s">
        <v>83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GINEPROLAURENCE</v>
      </c>
      <c r="B46" s="32" t="s">
        <v>249</v>
      </c>
      <c r="C46" s="32" t="s">
        <v>166</v>
      </c>
      <c r="E46" s="29"/>
    </row>
    <row r="47" customFormat="false" ht="15" hidden="false" customHeight="false" outlineLevel="0" collapsed="false">
      <c r="A47" s="0" t="str">
        <f aca="false">UPPER(B47)&amp;UPPER(C47)</f>
        <v>SIRAUXLAURENT</v>
      </c>
      <c r="B47" s="13" t="s">
        <v>266</v>
      </c>
      <c r="C47" s="13" t="s">
        <v>151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VANHOUCHELAURENT</v>
      </c>
      <c r="B48" s="13" t="s">
        <v>271</v>
      </c>
      <c r="C48" s="13" t="s">
        <v>151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DURITALILIAN</v>
      </c>
      <c r="B49" s="13" t="s">
        <v>204</v>
      </c>
      <c r="C49" s="13" t="s">
        <v>152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EECKHOUTMARC E.</v>
      </c>
      <c r="B50" s="13" t="s">
        <v>223</v>
      </c>
      <c r="C50" s="13" t="s">
        <v>78</v>
      </c>
      <c r="E50" s="29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HUSTINMARC H.</v>
      </c>
      <c r="B51" s="13" t="s">
        <v>221</v>
      </c>
      <c r="C51" s="13" t="s">
        <v>156</v>
      </c>
      <c r="E51" s="29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ZOCASTELLOMARCO</v>
      </c>
      <c r="B52" s="13" t="s">
        <v>273</v>
      </c>
      <c r="C52" s="13" t="s">
        <v>274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BRICHETMARTINE B.</v>
      </c>
      <c r="B53" s="32" t="s">
        <v>225</v>
      </c>
      <c r="C53" s="32" t="s">
        <v>141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TRAENMARTINE T.</v>
      </c>
      <c r="B54" s="32" t="s">
        <v>268</v>
      </c>
      <c r="C54" s="32" t="s">
        <v>178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QUINTYNMATHIEU</v>
      </c>
      <c r="B55" s="13" t="s">
        <v>214</v>
      </c>
      <c r="C55" s="13" t="s">
        <v>115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BERTHEREAUPASCAL</v>
      </c>
      <c r="B56" s="13" t="s">
        <v>232</v>
      </c>
      <c r="C56" s="13" t="s">
        <v>233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MARTINPATRICIA</v>
      </c>
      <c r="B57" s="32" t="s">
        <v>106</v>
      </c>
      <c r="C57" s="32" t="s">
        <v>107</v>
      </c>
      <c r="E57" s="29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TCHATCHOUANG NANAPRUDENCE</v>
      </c>
      <c r="B58" s="32" t="s">
        <v>267</v>
      </c>
      <c r="C58" s="32" t="s">
        <v>121</v>
      </c>
      <c r="E58" s="29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MAJAQUENTIN</v>
      </c>
      <c r="B59" s="13" t="s">
        <v>255</v>
      </c>
      <c r="C59" s="13" t="s">
        <v>95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MAROTTAROCCO</v>
      </c>
      <c r="B60" s="13" t="s">
        <v>256</v>
      </c>
      <c r="C60" s="13" t="s">
        <v>168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DERIDDERRODNEY</v>
      </c>
      <c r="B61" s="13" t="s">
        <v>217</v>
      </c>
      <c r="C61" s="13" t="s">
        <v>76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MAHYSYLVIE M.</v>
      </c>
      <c r="B62" s="32" t="s">
        <v>254</v>
      </c>
      <c r="C62" s="32" t="s">
        <v>127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PLETINCKXSYLVIE P.</v>
      </c>
      <c r="B63" s="32" t="s">
        <v>203</v>
      </c>
      <c r="C63" s="32" t="s">
        <v>72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DEFREYNETHOMAS</v>
      </c>
      <c r="B64" s="13" t="s">
        <v>238</v>
      </c>
      <c r="C64" s="13" t="s">
        <v>239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CHARLIERYANNICK</v>
      </c>
      <c r="B65" s="13" t="s">
        <v>207</v>
      </c>
      <c r="C65" s="13" t="s">
        <v>235</v>
      </c>
      <c r="E65" s="2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6"/>
  <sheetViews>
    <sheetView showFormulas="false" showGridLines="true" showRowColHeaders="true" showZeros="true" rightToLeft="false" tabSelected="false" showOutlineSymbols="true" defaultGridColor="true" view="normal" topLeftCell="B38" colorId="64" zoomScale="100" zoomScaleNormal="100" zoomScalePageLayoutView="100" workbookViewId="0">
      <selection pane="topLeft" activeCell="C61" activeCellId="0" sqref="C61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9.14"/>
    <col collapsed="false" customWidth="true" hidden="false" outlineLevel="0" max="19" min="14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57" min="24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366</v>
      </c>
      <c r="C1" s="21"/>
      <c r="N1" s="26" t="s">
        <v>367</v>
      </c>
      <c r="O1" s="21"/>
    </row>
    <row r="2" customFormat="false" ht="15" hidden="false" customHeight="false" outlineLevel="0" collapsed="false">
      <c r="B2" s="13" t="s">
        <v>194</v>
      </c>
      <c r="C2" s="13" t="n">
        <v>710</v>
      </c>
      <c r="H2" s="1" t="s">
        <v>195</v>
      </c>
      <c r="N2" s="0" t="s">
        <v>194</v>
      </c>
      <c r="O2" s="0" t="n">
        <v>91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368</v>
      </c>
      <c r="I3" s="29" t="n">
        <v>0.0306481481481481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369</v>
      </c>
      <c r="U3" s="29" t="n">
        <v>0.012337962962963</v>
      </c>
      <c r="V3" s="29"/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43</v>
      </c>
      <c r="E4" s="29" t="n">
        <v>0.0378240740740741</v>
      </c>
      <c r="F4" s="0" t="n">
        <f aca="false">IF(D4&gt;0,ROUND(101-(D4*100/$C$2),2),"")</f>
        <v>94.94</v>
      </c>
      <c r="H4" s="0" t="str">
        <f aca="false">D4&amp;" "&amp;PROPER(C4)&amp;" "</f>
        <v>43 Didier </v>
      </c>
      <c r="I4" s="29" t="n">
        <f aca="false">E4</f>
        <v>0.0378240740740741</v>
      </c>
      <c r="J4" s="29" t="s">
        <v>202</v>
      </c>
      <c r="K4" s="0" t="n">
        <f aca="false">F4</f>
        <v>94.94</v>
      </c>
      <c r="M4" s="0" t="str">
        <f aca="false">UPPER(N4)&amp;UPPER(O4)</f>
        <v>MAJAMAURIANE</v>
      </c>
      <c r="N4" s="13" t="s">
        <v>255</v>
      </c>
      <c r="O4" s="37" t="s">
        <v>364</v>
      </c>
      <c r="P4" s="0" t="n">
        <v>27</v>
      </c>
      <c r="Q4" s="29" t="n">
        <v>0.0191435185185185</v>
      </c>
      <c r="R4" s="0" t="n">
        <f aca="false">ROUND((101-(P4*100/$O$2))*0.8,2)</f>
        <v>57.06</v>
      </c>
      <c r="T4" s="0" t="str">
        <f aca="false">P4&amp;" "&amp;PROPER(O4)&amp;" "</f>
        <v>27 Mauriane </v>
      </c>
      <c r="U4" s="29" t="n">
        <f aca="false">Q4</f>
        <v>0.0191435185185185</v>
      </c>
      <c r="V4" s="29" t="s">
        <v>202</v>
      </c>
      <c r="W4" s="0" t="n">
        <f aca="false">R4</f>
        <v>57.06</v>
      </c>
    </row>
    <row r="5" customFormat="false" ht="15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69</v>
      </c>
      <c r="E5" s="29" t="n">
        <v>0.0397800925925926</v>
      </c>
      <c r="F5" s="0" t="n">
        <f aca="false">IF(D5&gt;0,ROUND(101-(D5*100/$C$2),2),"")</f>
        <v>91.28</v>
      </c>
      <c r="H5" s="0" t="str">
        <f aca="false">D5&amp;" "&amp;PROPER(C5)&amp;" "</f>
        <v>69 Zolika </v>
      </c>
      <c r="I5" s="29" t="n">
        <f aca="false">E5</f>
        <v>0.0397800925925926</v>
      </c>
      <c r="J5" s="29" t="s">
        <v>202</v>
      </c>
      <c r="K5" s="0" t="n">
        <f aca="false">F5</f>
        <v>91.28</v>
      </c>
      <c r="M5" s="0" t="str">
        <f aca="false">UPPER(N5)&amp;UPPER(O5)</f>
        <v>BRICHETMARTINE B.</v>
      </c>
      <c r="N5" s="37" t="s">
        <v>225</v>
      </c>
      <c r="O5" s="37" t="s">
        <v>141</v>
      </c>
      <c r="P5" s="0" t="n">
        <v>88</v>
      </c>
      <c r="Q5" s="29" t="n">
        <v>0.0314930555555556</v>
      </c>
      <c r="R5" s="0" t="n">
        <f aca="false">ROUND((101-(P5*100/$O$2))*0.8,2)</f>
        <v>3.44</v>
      </c>
      <c r="T5" s="0" t="str">
        <f aca="false">P5&amp;" "&amp;PROPER(O5)&amp;" "</f>
        <v>88 Martine B. </v>
      </c>
      <c r="U5" s="29" t="n">
        <f aca="false">Q5</f>
        <v>0.0314930555555556</v>
      </c>
      <c r="V5" s="29" t="s">
        <v>202</v>
      </c>
      <c r="W5" s="0" t="n">
        <f aca="false">R5</f>
        <v>3.44</v>
      </c>
    </row>
    <row r="6" customFormat="false" ht="15" hidden="false" customHeight="false" outlineLevel="0" collapsed="false">
      <c r="A6" s="0" t="str">
        <f aca="false">UPPER(B6)&amp;UPPER(C6)</f>
        <v>LEHAIREFRANCIS</v>
      </c>
      <c r="B6" s="13" t="s">
        <v>220</v>
      </c>
      <c r="C6" s="13" t="s">
        <v>253</v>
      </c>
      <c r="D6" s="0" t="n">
        <v>72</v>
      </c>
      <c r="E6" s="29" t="n">
        <v>0.039849537037037</v>
      </c>
      <c r="F6" s="0" t="n">
        <f aca="false">IF(D6&gt;0,ROUND(101-(D6*100/$C$2),2),"")</f>
        <v>90.86</v>
      </c>
      <c r="H6" s="0" t="str">
        <f aca="false">D6&amp;" "&amp;PROPER(C6)&amp;" "</f>
        <v>72 Francis </v>
      </c>
      <c r="I6" s="29" t="n">
        <f aca="false">E6</f>
        <v>0.039849537037037</v>
      </c>
      <c r="J6" s="29" t="s">
        <v>202</v>
      </c>
      <c r="K6" s="0" t="n">
        <f aca="false">F6</f>
        <v>90.86</v>
      </c>
      <c r="M6" s="0" t="str">
        <f aca="false">UPPER(N6)&amp;UPPER(O6)</f>
        <v>DURITASNJEZANA</v>
      </c>
      <c r="N6" s="37" t="s">
        <v>204</v>
      </c>
      <c r="O6" s="37" t="s">
        <v>139</v>
      </c>
      <c r="P6" s="0" t="n">
        <v>89</v>
      </c>
      <c r="Q6" s="29" t="n">
        <v>0.0315625</v>
      </c>
      <c r="R6" s="0" t="n">
        <f aca="false">ROUND((101-(P6*100/$O$2))*0.8,2)</f>
        <v>2.56</v>
      </c>
      <c r="T6" s="0" t="str">
        <f aca="false">P6&amp;" "&amp;PROPER(O6)&amp;" "</f>
        <v>89 Snjezana </v>
      </c>
      <c r="U6" s="29" t="n">
        <f aca="false">Q6</f>
        <v>0.0315625</v>
      </c>
      <c r="V6" s="29" t="s">
        <v>202</v>
      </c>
      <c r="W6" s="0" t="n">
        <f aca="false">R6</f>
        <v>2.56</v>
      </c>
    </row>
    <row r="7" customFormat="false" ht="15" hidden="false" customHeight="false" outlineLevel="0" collapsed="false">
      <c r="A7" s="0" t="str">
        <f aca="false">UPPER(B7)&amp;UPPER(C7)</f>
        <v>DEMOULINOLIVIER</v>
      </c>
      <c r="B7" s="13" t="s">
        <v>206</v>
      </c>
      <c r="C7" s="13" t="s">
        <v>66</v>
      </c>
      <c r="D7" s="0" t="n">
        <v>116</v>
      </c>
      <c r="E7" s="29" t="n">
        <v>0.0416782407407407</v>
      </c>
      <c r="F7" s="0" t="n">
        <f aca="false">IF(D7&gt;0,ROUND(101-(D7*100/$C$2),2),"")</f>
        <v>84.66</v>
      </c>
      <c r="H7" s="0" t="str">
        <f aca="false">D7&amp;" "&amp;PROPER(C7)&amp;" "</f>
        <v>116 Olivier </v>
      </c>
      <c r="I7" s="29" t="n">
        <f aca="false">E7</f>
        <v>0.0416782407407407</v>
      </c>
      <c r="J7" s="29" t="s">
        <v>202</v>
      </c>
      <c r="K7" s="0" t="n">
        <f aca="false">F7</f>
        <v>84.66</v>
      </c>
      <c r="N7" s="37"/>
      <c r="O7" s="37"/>
      <c r="Q7" s="29"/>
      <c r="T7" s="0" t="s">
        <v>370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RUBAYCHRISTOPHE</v>
      </c>
      <c r="B8" s="13" t="s">
        <v>208</v>
      </c>
      <c r="C8" s="13" t="s">
        <v>70</v>
      </c>
      <c r="D8" s="0" t="n">
        <v>231</v>
      </c>
      <c r="E8" s="29" t="n">
        <v>0.0461226851851852</v>
      </c>
      <c r="F8" s="0" t="n">
        <f aca="false">IF(D8&gt;0,ROUND(101-(D8*100/$C$2),2),"")</f>
        <v>68.46</v>
      </c>
      <c r="H8" s="0" t="str">
        <f aca="false">D8&amp;" "&amp;PROPER(C8)&amp;" "</f>
        <v>231 Christophe </v>
      </c>
      <c r="I8" s="29" t="n">
        <f aca="false">E8</f>
        <v>0.0461226851851852</v>
      </c>
      <c r="J8" s="29" t="s">
        <v>202</v>
      </c>
      <c r="K8" s="0" t="n">
        <f aca="false">F8</f>
        <v>68.46</v>
      </c>
    </row>
    <row r="9" customFormat="false" ht="15" hidden="false" customHeight="false" outlineLevel="0" collapsed="false">
      <c r="A9" s="0" t="str">
        <f aca="false">UPPER(B9)&amp;UPPER(C9)</f>
        <v>CHARLIERYANNICK</v>
      </c>
      <c r="B9" s="13" t="s">
        <v>207</v>
      </c>
      <c r="C9" s="13" t="s">
        <v>235</v>
      </c>
      <c r="D9" s="0" t="n">
        <v>236</v>
      </c>
      <c r="E9" s="29" t="n">
        <v>0.0462731481481482</v>
      </c>
      <c r="F9" s="0" t="n">
        <f aca="false">IF(D9&gt;0,ROUND(101-(D9*100/$C$2),2),"")</f>
        <v>67.76</v>
      </c>
      <c r="H9" s="0" t="str">
        <f aca="false">D9&amp;" "&amp;PROPER(C9)&amp;" "</f>
        <v>236 Yannick </v>
      </c>
      <c r="I9" s="29" t="n">
        <f aca="false">E9</f>
        <v>0.0462731481481482</v>
      </c>
      <c r="J9" s="29" t="s">
        <v>202</v>
      </c>
      <c r="K9" s="0" t="n">
        <f aca="false">F9</f>
        <v>67.76</v>
      </c>
    </row>
    <row r="10" customFormat="false" ht="15" hidden="false" customHeight="false" outlineLevel="0" collapsed="false">
      <c r="A10" s="0" t="str">
        <f aca="false">UPPER(B10)&amp;UPPER(C10)</f>
        <v>ALVAREZ BLANCOMANUEL</v>
      </c>
      <c r="B10" s="13" t="s">
        <v>228</v>
      </c>
      <c r="C10" s="13" t="s">
        <v>74</v>
      </c>
      <c r="D10" s="0" t="n">
        <v>272</v>
      </c>
      <c r="E10" s="29" t="n">
        <v>0.0478356481481482</v>
      </c>
      <c r="F10" s="0" t="n">
        <f aca="false">IF(D10&gt;0,ROUND(101-(D10*100/$C$2),2),"")</f>
        <v>62.69</v>
      </c>
      <c r="H10" s="0" t="str">
        <f aca="false">D10&amp;" "&amp;PROPER(C10)&amp;" "</f>
        <v>272 Manuel </v>
      </c>
      <c r="I10" s="29" t="n">
        <f aca="false">E10</f>
        <v>0.0478356481481482</v>
      </c>
      <c r="J10" s="29" t="s">
        <v>202</v>
      </c>
      <c r="K10" s="0" t="n">
        <f aca="false">F10</f>
        <v>62.69</v>
      </c>
    </row>
    <row r="11" customFormat="false" ht="15" hidden="false" customHeight="false" outlineLevel="0" collapsed="false">
      <c r="A11" s="0" t="str">
        <f aca="false">UPPER(B11)&amp;UPPER(C11)</f>
        <v>FONTAINEAMÉLIE</v>
      </c>
      <c r="B11" s="13" t="s">
        <v>246</v>
      </c>
      <c r="C11" s="13" t="s">
        <v>80</v>
      </c>
      <c r="D11" s="0" t="n">
        <v>313</v>
      </c>
      <c r="E11" s="29" t="n">
        <v>0.0486921296296296</v>
      </c>
      <c r="F11" s="0" t="n">
        <f aca="false">IF(D11&gt;0,ROUND(101-(D11*100/$C$2),2),"")</f>
        <v>56.92</v>
      </c>
      <c r="H11" s="0" t="str">
        <f aca="false">D11&amp;" "&amp;PROPER(C11)&amp;" "</f>
        <v>313 Amélie </v>
      </c>
      <c r="I11" s="29" t="n">
        <f aca="false">E11</f>
        <v>0.0486921296296296</v>
      </c>
      <c r="J11" s="29" t="s">
        <v>202</v>
      </c>
      <c r="K11" s="0" t="n">
        <f aca="false">F11</f>
        <v>56.92</v>
      </c>
    </row>
    <row r="12" customFormat="false" ht="15" hidden="false" customHeight="false" outlineLevel="0" collapsed="false">
      <c r="A12" s="0" t="str">
        <f aca="false">UPPER(B12)&amp;UPPER(C12)</f>
        <v>GLIBERTLAETITIA</v>
      </c>
      <c r="B12" s="13" t="s">
        <v>250</v>
      </c>
      <c r="C12" s="13" t="s">
        <v>85</v>
      </c>
      <c r="D12" s="0" t="n">
        <v>326</v>
      </c>
      <c r="E12" s="29" t="n">
        <v>0.0493402777777778</v>
      </c>
      <c r="F12" s="0" t="n">
        <f aca="false">IF(D12&gt;0,ROUND(101-(D12*100/$C$2),2),"")</f>
        <v>55.08</v>
      </c>
      <c r="H12" s="0" t="str">
        <f aca="false">D12&amp;" "&amp;PROPER(C12)&amp;" "</f>
        <v>326 Laetitia </v>
      </c>
      <c r="I12" s="29" t="n">
        <f aca="false">E12</f>
        <v>0.0493402777777778</v>
      </c>
      <c r="J12" s="29" t="s">
        <v>202</v>
      </c>
      <c r="K12" s="0" t="n">
        <f aca="false">F12</f>
        <v>55.08</v>
      </c>
    </row>
    <row r="13" customFormat="false" ht="15" hidden="false" customHeight="false" outlineLevel="0" collapsed="false">
      <c r="A13" s="0" t="str">
        <f aca="false">UPPER(B13)&amp;UPPER(C13)</f>
        <v>LEHAIREDAVID L.</v>
      </c>
      <c r="B13" s="13" t="s">
        <v>220</v>
      </c>
      <c r="C13" s="13" t="s">
        <v>99</v>
      </c>
      <c r="D13" s="0" t="n">
        <v>424</v>
      </c>
      <c r="E13" s="29" t="n">
        <v>0.0525347222222222</v>
      </c>
      <c r="F13" s="0" t="n">
        <f aca="false">IF(D13&gt;0,ROUND(101-(D13*100/$C$2),2),"")</f>
        <v>41.28</v>
      </c>
      <c r="H13" s="0" t="str">
        <f aca="false">D13&amp;" "&amp;PROPER(C13)&amp;" "</f>
        <v>424 David L. </v>
      </c>
      <c r="I13" s="29" t="n">
        <f aca="false">E13</f>
        <v>0.0525347222222222</v>
      </c>
      <c r="J13" s="29" t="s">
        <v>202</v>
      </c>
      <c r="K13" s="0" t="n">
        <f aca="false">F13</f>
        <v>41.28</v>
      </c>
    </row>
    <row r="14" customFormat="false" ht="15" hidden="false" customHeight="false" outlineLevel="0" collapsed="false">
      <c r="A14" s="0" t="str">
        <f aca="false">UPPER(B14)&amp;UPPER(C14)</f>
        <v>MAJAQUENTIN</v>
      </c>
      <c r="B14" s="13" t="s">
        <v>255</v>
      </c>
      <c r="C14" s="13" t="s">
        <v>95</v>
      </c>
      <c r="D14" s="0" t="n">
        <v>448</v>
      </c>
      <c r="E14" s="29" t="n">
        <v>0.0534722222222222</v>
      </c>
      <c r="F14" s="0" t="n">
        <f aca="false">IF(D14&gt;0,ROUND(101-(D14*100/$C$2),2),"")</f>
        <v>37.9</v>
      </c>
      <c r="H14" s="0" t="str">
        <f aca="false">D14&amp;" "&amp;PROPER(C14)&amp;" "</f>
        <v>448 Quentin </v>
      </c>
      <c r="I14" s="29" t="n">
        <f aca="false">E14</f>
        <v>0.0534722222222222</v>
      </c>
      <c r="J14" s="29" t="s">
        <v>202</v>
      </c>
      <c r="K14" s="0" t="n">
        <f aca="false">F14</f>
        <v>37.9</v>
      </c>
    </row>
    <row r="15" customFormat="false" ht="15" hidden="false" customHeight="false" outlineLevel="0" collapsed="false">
      <c r="A15" s="0" t="str">
        <f aca="false">UPPER(B15)&amp;UPPER(C15)</f>
        <v>CHARLIERBAUDOUIN</v>
      </c>
      <c r="B15" s="13" t="s">
        <v>207</v>
      </c>
      <c r="C15" s="13" t="s">
        <v>89</v>
      </c>
      <c r="D15" s="0" t="n">
        <v>451</v>
      </c>
      <c r="E15" s="29" t="n">
        <v>0.0536921296296296</v>
      </c>
      <c r="F15" s="0" t="n">
        <f aca="false">IF(D15&gt;0,ROUND(101-(D15*100/$C$2),2),"")</f>
        <v>37.48</v>
      </c>
      <c r="H15" s="0" t="str">
        <f aca="false">D15&amp;" "&amp;PROPER(C15)&amp;" "</f>
        <v>451 Baudouin </v>
      </c>
      <c r="I15" s="29" t="n">
        <f aca="false">E15</f>
        <v>0.0536921296296296</v>
      </c>
      <c r="J15" s="29" t="s">
        <v>202</v>
      </c>
      <c r="K15" s="0" t="n">
        <f aca="false">F15</f>
        <v>37.48</v>
      </c>
    </row>
    <row r="16" customFormat="false" ht="15" hidden="false" customHeight="false" outlineLevel="0" collapsed="false">
      <c r="A16" s="0" t="str">
        <f aca="false">UPPER(B16)&amp;UPPER(C16)</f>
        <v>GAGNONMARIE-JOSÉE</v>
      </c>
      <c r="B16" s="13" t="s">
        <v>248</v>
      </c>
      <c r="C16" s="13" t="s">
        <v>97</v>
      </c>
      <c r="D16" s="0" t="n">
        <v>464</v>
      </c>
      <c r="E16" s="29" t="n">
        <v>0.0542476851851852</v>
      </c>
      <c r="F16" s="0" t="n">
        <f aca="false">IF(D16&gt;0,ROUND(101-(D16*100/$C$2),2),"")</f>
        <v>35.65</v>
      </c>
      <c r="H16" s="0" t="str">
        <f aca="false">D16&amp;" "&amp;PROPER(C16)&amp;" "</f>
        <v>464 Marie-Josée </v>
      </c>
      <c r="I16" s="29" t="n">
        <f aca="false">E16</f>
        <v>0.0542476851851852</v>
      </c>
      <c r="J16" s="29" t="s">
        <v>202</v>
      </c>
      <c r="K16" s="0" t="n">
        <f aca="false">F16</f>
        <v>35.65</v>
      </c>
    </row>
    <row r="17" customFormat="false" ht="15" hidden="false" customHeight="false" outlineLevel="0" collapsed="false">
      <c r="A17" s="0" t="str">
        <f aca="false">UPPER(B17)&amp;UPPER(C17)</f>
        <v>LAGAERTRITA</v>
      </c>
      <c r="B17" s="13" t="s">
        <v>209</v>
      </c>
      <c r="C17" s="13" t="s">
        <v>91</v>
      </c>
      <c r="D17" s="0" t="n">
        <v>470</v>
      </c>
      <c r="E17" s="29" t="n">
        <v>0.0545601851851852</v>
      </c>
      <c r="F17" s="0" t="n">
        <f aca="false">IF(D17&gt;0,ROUND(101-(D17*100/$C$2),2),"")</f>
        <v>34.8</v>
      </c>
      <c r="H17" s="0" t="str">
        <f aca="false">D17&amp;" "&amp;PROPER(C17)&amp;" "</f>
        <v>470 Rita </v>
      </c>
      <c r="I17" s="29" t="n">
        <f aca="false">E17</f>
        <v>0.0545601851851852</v>
      </c>
      <c r="J17" s="29" t="s">
        <v>202</v>
      </c>
      <c r="K17" s="0" t="n">
        <f aca="false">F17</f>
        <v>34.8</v>
      </c>
    </row>
    <row r="18" customFormat="false" ht="15" hidden="false" customHeight="false" outlineLevel="0" collapsed="false">
      <c r="A18" s="0" t="str">
        <f aca="false">UPPER(B18)&amp;UPPER(C18)</f>
        <v>WASTERZAKFREDERIK</v>
      </c>
      <c r="B18" s="13" t="s">
        <v>218</v>
      </c>
      <c r="C18" s="13" t="s">
        <v>111</v>
      </c>
      <c r="D18" s="0" t="n">
        <v>520</v>
      </c>
      <c r="E18" s="29" t="n">
        <v>0.0565162037037037</v>
      </c>
      <c r="F18" s="0" t="n">
        <f aca="false">IF(D18&gt;0,ROUND(101-(D18*100/$C$2),2),"")</f>
        <v>27.76</v>
      </c>
      <c r="H18" s="0" t="str">
        <f aca="false">D18&amp;" "&amp;PROPER(C18)&amp;" "</f>
        <v>520 Frederik </v>
      </c>
      <c r="I18" s="29" t="n">
        <f aca="false">E18</f>
        <v>0.0565162037037037</v>
      </c>
      <c r="J18" s="29" t="s">
        <v>202</v>
      </c>
      <c r="K18" s="0" t="n">
        <f aca="false">F18</f>
        <v>27.76</v>
      </c>
    </row>
    <row r="19" customFormat="false" ht="15" hidden="false" customHeight="false" outlineLevel="0" collapsed="false">
      <c r="A19" s="0" t="str">
        <f aca="false">UPPER(B19)&amp;UPPER(C19)</f>
        <v>MARTINPATRICIA</v>
      </c>
      <c r="B19" s="13" t="s">
        <v>106</v>
      </c>
      <c r="C19" s="13" t="s">
        <v>107</v>
      </c>
      <c r="D19" s="0" t="n">
        <v>560</v>
      </c>
      <c r="E19" s="29" t="n">
        <v>0.0581712962962963</v>
      </c>
      <c r="F19" s="0" t="n">
        <f aca="false">IF(D19&gt;0,ROUND(101-(D19*100/$C$2),2),"")</f>
        <v>22.13</v>
      </c>
      <c r="H19" s="0" t="str">
        <f aca="false">D19&amp;" "&amp;PROPER(C19)&amp;" "</f>
        <v>560 Patricia </v>
      </c>
      <c r="I19" s="29" t="n">
        <f aca="false">E19</f>
        <v>0.0581712962962963</v>
      </c>
      <c r="J19" s="29" t="s">
        <v>202</v>
      </c>
      <c r="K19" s="0" t="n">
        <f aca="false">F19</f>
        <v>22.13</v>
      </c>
    </row>
    <row r="20" customFormat="false" ht="15" hidden="false" customHeight="false" outlineLevel="0" collapsed="false">
      <c r="A20" s="0" t="str">
        <f aca="false">UPPER(B20)&amp;UPPER(C20)</f>
        <v>DE ROECKMONIQUE</v>
      </c>
      <c r="B20" s="13" t="s">
        <v>237</v>
      </c>
      <c r="C20" s="13" t="s">
        <v>105</v>
      </c>
      <c r="D20" s="0" t="n">
        <v>591</v>
      </c>
      <c r="E20" s="29" t="n">
        <v>0.0592708333333333</v>
      </c>
      <c r="F20" s="0" t="n">
        <f aca="false">IF(D20&gt;0,ROUND(101-(D20*100/$C$2),2),"")</f>
        <v>17.76</v>
      </c>
      <c r="H20" s="0" t="str">
        <f aca="false">D20&amp;" "&amp;PROPER(C20)&amp;" "</f>
        <v>591 Monique </v>
      </c>
      <c r="I20" s="29" t="n">
        <f aca="false">E20</f>
        <v>0.0592708333333333</v>
      </c>
      <c r="J20" s="29" t="s">
        <v>202</v>
      </c>
      <c r="K20" s="0" t="n">
        <f aca="false">F20</f>
        <v>17.76</v>
      </c>
    </row>
    <row r="21" customFormat="false" ht="15" hidden="false" customHeight="false" outlineLevel="0" collapsed="false">
      <c r="A21" s="0" t="str">
        <f aca="false">UPPER(B21)&amp;UPPER(C21)</f>
        <v>PARADADAVID P.</v>
      </c>
      <c r="B21" s="13" t="s">
        <v>264</v>
      </c>
      <c r="C21" s="13" t="s">
        <v>82</v>
      </c>
      <c r="D21" s="0" t="n">
        <v>622</v>
      </c>
      <c r="E21" s="29" t="n">
        <v>0.061412037037037</v>
      </c>
      <c r="F21" s="0" t="n">
        <f aca="false">IF(D21&gt;0,ROUND(101-(D21*100/$C$2),2),"")</f>
        <v>13.39</v>
      </c>
      <c r="H21" s="0" t="str">
        <f aca="false">D21&amp;" "&amp;PROPER(C21)&amp;" "</f>
        <v>622 David P. </v>
      </c>
      <c r="I21" s="29" t="n">
        <f aca="false">E21</f>
        <v>0.061412037037037</v>
      </c>
      <c r="J21" s="29" t="s">
        <v>202</v>
      </c>
      <c r="K21" s="0" t="n">
        <f aca="false">F21</f>
        <v>13.39</v>
      </c>
    </row>
    <row r="22" customFormat="false" ht="15" hidden="false" customHeight="false" outlineLevel="0" collapsed="false">
      <c r="A22" s="0" t="str">
        <f aca="false">UPPER(B22)&amp;UPPER(C22)</f>
        <v>FURNARIROBERTO</v>
      </c>
      <c r="B22" s="13" t="s">
        <v>247</v>
      </c>
      <c r="C22" s="13" t="s">
        <v>64</v>
      </c>
      <c r="E22" s="29"/>
      <c r="F22" s="0" t="str">
        <f aca="false">IF(D22&gt;0,ROUND(101-(D22*100/$C$2),2),"")</f>
        <v/>
      </c>
      <c r="H22" s="0" t="s">
        <v>371</v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DERIDDERRODNEY</v>
      </c>
      <c r="B23" s="13" t="s">
        <v>217</v>
      </c>
      <c r="C23" s="13" t="s">
        <v>76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PLETINCKXSYLVIE P.</v>
      </c>
      <c r="B24" s="13" t="s">
        <v>203</v>
      </c>
      <c r="C24" s="13" t="s">
        <v>72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FABRISJONATHAN</v>
      </c>
      <c r="B25" s="13" t="s">
        <v>222</v>
      </c>
      <c r="C25" s="13" t="s">
        <v>83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MERTENSANNE</v>
      </c>
      <c r="B26" s="13" t="s">
        <v>260</v>
      </c>
      <c r="C26" s="13" t="s">
        <v>119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COOSEMANSISABELLE C.</v>
      </c>
      <c r="B27" s="13" t="s">
        <v>211</v>
      </c>
      <c r="C27" s="13" t="s">
        <v>101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DUMONTDOMINIQUE D.</v>
      </c>
      <c r="B28" s="13" t="s">
        <v>241</v>
      </c>
      <c r="C28" s="13" t="s">
        <v>125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ANDRIESSENSBRIGITTE</v>
      </c>
      <c r="B29" s="13" t="s">
        <v>229</v>
      </c>
      <c r="C29" s="13" t="s">
        <v>117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COLLARDBERNADETTE</v>
      </c>
      <c r="B30" s="13" t="s">
        <v>236</v>
      </c>
      <c r="C30" s="13" t="s">
        <v>145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EECKHOUTMARC E.</v>
      </c>
      <c r="B31" s="13" t="s">
        <v>223</v>
      </c>
      <c r="C31" s="13" t="s">
        <v>78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MINOTJÉRÔME</v>
      </c>
      <c r="B32" s="13" t="s">
        <v>261</v>
      </c>
      <c r="C32" s="13" t="s">
        <v>109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VANCUTSEMBERTRAND</v>
      </c>
      <c r="B33" s="13" t="s">
        <v>205</v>
      </c>
      <c r="C33" s="13" t="s">
        <v>87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GASKINRUDI</v>
      </c>
      <c r="B34" s="13" t="s">
        <v>213</v>
      </c>
      <c r="C34" s="13" t="s">
        <v>103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TCHATCHOUANG NANAPRUDENCE</v>
      </c>
      <c r="B35" s="13" t="s">
        <v>267</v>
      </c>
      <c r="C35" s="13" t="s">
        <v>121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DOYENFANNY</v>
      </c>
      <c r="B36" s="13" t="s">
        <v>240</v>
      </c>
      <c r="C36" s="13" t="s">
        <v>164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MAHYSYLVIE M.</v>
      </c>
      <c r="B37" s="13" t="s">
        <v>254</v>
      </c>
      <c r="C37" s="13" t="s">
        <v>127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QUIEVREUXEDDY</v>
      </c>
      <c r="B38" s="13" t="s">
        <v>265</v>
      </c>
      <c r="C38" s="13" t="s">
        <v>132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TRAENMARTINE T.</v>
      </c>
      <c r="B39" s="13" t="s">
        <v>268</v>
      </c>
      <c r="C39" s="13" t="s">
        <v>178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HOCQUETBENJAMIN</v>
      </c>
      <c r="B40" s="13" t="s">
        <v>216</v>
      </c>
      <c r="C40" s="13" t="s">
        <v>93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MATONHERMAN</v>
      </c>
      <c r="B41" s="13" t="s">
        <v>224</v>
      </c>
      <c r="C41" s="13" t="s">
        <v>113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ZOCASTELLOMARCO</v>
      </c>
      <c r="B42" s="13" t="s">
        <v>273</v>
      </c>
      <c r="C42" s="13" t="s">
        <v>274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GINEPROLAURENCE</v>
      </c>
      <c r="B43" s="13" t="s">
        <v>249</v>
      </c>
      <c r="C43" s="13" t="s">
        <v>166</v>
      </c>
      <c r="E43" s="29"/>
    </row>
    <row r="44" customFormat="false" ht="15" hidden="false" customHeight="false" outlineLevel="0" collapsed="false">
      <c r="A44" s="0" t="str">
        <f aca="false">UPPER(B44)&amp;UPPER(C44)</f>
        <v>LANGHENDRIESDOMINIQUE L.</v>
      </c>
      <c r="B44" s="13" t="s">
        <v>252</v>
      </c>
      <c r="C44" s="13" t="s">
        <v>130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AISSATOUISSA</v>
      </c>
      <c r="B45" s="13" t="s">
        <v>226</v>
      </c>
      <c r="C45" s="13" t="s">
        <v>227</v>
      </c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BEQUETGINETTE</v>
      </c>
      <c r="B46" s="13" t="s">
        <v>230</v>
      </c>
      <c r="C46" s="13" t="s">
        <v>231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BERTHEREAUPASCAL</v>
      </c>
      <c r="B47" s="13" t="s">
        <v>232</v>
      </c>
      <c r="C47" s="13" t="s">
        <v>233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BRICHETMARTINE B.</v>
      </c>
      <c r="B48" s="13" t="s">
        <v>225</v>
      </c>
      <c r="C48" s="13" t="s">
        <v>141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CHALLEEMMANUELLE</v>
      </c>
      <c r="B49" s="13" t="s">
        <v>234</v>
      </c>
      <c r="C49" s="13" t="s">
        <v>143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DEFREYNETHOMAS</v>
      </c>
      <c r="B50" s="13" t="s">
        <v>238</v>
      </c>
      <c r="C50" s="13" t="s">
        <v>239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DURITALILIAN</v>
      </c>
      <c r="B51" s="13" t="s">
        <v>204</v>
      </c>
      <c r="C51" s="13" t="s">
        <v>152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FABRISHUGO</v>
      </c>
      <c r="B52" s="13" t="s">
        <v>222</v>
      </c>
      <c r="C52" s="13" t="s">
        <v>68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FAUCONNIERISABELLE F.</v>
      </c>
      <c r="B53" s="13" t="s">
        <v>242</v>
      </c>
      <c r="C53" s="13" t="s">
        <v>243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FIACCAPRILECARMELA</v>
      </c>
      <c r="B54" s="13" t="s">
        <v>244</v>
      </c>
      <c r="C54" s="13" t="s">
        <v>245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GODEAUARIANE</v>
      </c>
      <c r="B55" s="13" t="s">
        <v>372</v>
      </c>
      <c r="C55" s="13" t="s">
        <v>373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HUSTINMARC H.</v>
      </c>
      <c r="B56" s="13" t="s">
        <v>221</v>
      </c>
      <c r="C56" s="13" t="s">
        <v>156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LEHAIREIVAN</v>
      </c>
      <c r="B57" s="13" t="s">
        <v>220</v>
      </c>
      <c r="C57" s="13" t="s">
        <v>162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MAROTTAROCCO</v>
      </c>
      <c r="B58" s="13" t="s">
        <v>256</v>
      </c>
      <c r="C58" s="13" t="s">
        <v>168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MEHOUDENSALAIN</v>
      </c>
      <c r="B59" s="13" t="s">
        <v>258</v>
      </c>
      <c r="C59" s="13" t="s">
        <v>259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MORO LAVADOAMBROSIO</v>
      </c>
      <c r="B60" s="13" t="s">
        <v>262</v>
      </c>
      <c r="C60" s="13" t="s">
        <v>263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PLETINCKXISABELLE P.</v>
      </c>
      <c r="B61" s="13" t="s">
        <v>203</v>
      </c>
      <c r="C61" s="13" t="s">
        <v>159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QUINTYNMATHIEU</v>
      </c>
      <c r="B62" s="13" t="s">
        <v>214</v>
      </c>
      <c r="C62" s="13" t="s">
        <v>115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SIRAUXLAURENT</v>
      </c>
      <c r="B63" s="13" t="s">
        <v>266</v>
      </c>
      <c r="C63" s="13" t="s">
        <v>151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VAN ERTBRUGGENJOHAN</v>
      </c>
      <c r="B64" s="13" t="s">
        <v>269</v>
      </c>
      <c r="C64" s="13" t="s">
        <v>270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VANHOUCHELAURENT</v>
      </c>
      <c r="B65" s="13" t="s">
        <v>271</v>
      </c>
      <c r="C65" s="13" t="s">
        <v>151</v>
      </c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DE CONINCKBENOÎT</v>
      </c>
      <c r="B66" s="13" t="s">
        <v>201</v>
      </c>
      <c r="C66" s="13" t="s">
        <v>60</v>
      </c>
      <c r="F66" s="0" t="str">
        <f aca="false">IF(D66&gt;0,ROUND(101-(D66*100/$C$2),2),"")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4"/>
  <sheetViews>
    <sheetView showFormulas="false" showGridLines="true" showRowColHeaders="true" showZeros="true" rightToLeft="false" tabSelected="false" showOutlineSymbols="true" defaultGridColor="true" view="normal" topLeftCell="B37" colorId="64" zoomScale="100" zoomScaleNormal="100" zoomScalePageLayoutView="100" workbookViewId="0">
      <selection pane="topLeft" activeCell="C60" activeCellId="0" sqref="C60"/>
    </sheetView>
  </sheetViews>
  <sheetFormatPr defaultRowHeight="15" zeroHeight="false" outlineLevelRow="0" outlineLevelCol="1"/>
  <cols>
    <col collapsed="false" customWidth="true" hidden="true" outlineLevel="0" max="1" min="1" style="0" width="5.85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14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false" hidden="false" outlineLevel="0" max="12" min="12" style="0" width="11.43"/>
    <col collapsed="false" customWidth="false" hidden="true" outlineLevel="0" max="13" min="13" style="0" width="11.43"/>
    <col collapsed="false" customWidth="true" hidden="false" outlineLevel="0" max="14" min="14" style="0" width="13"/>
    <col collapsed="false" customWidth="true" hidden="false" outlineLevel="0" max="19" min="15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false" hidden="false" outlineLevel="0" max="24" min="24" style="0" width="11.43"/>
    <col collapsed="false" customWidth="true" hidden="false" outlineLevel="0" max="257" min="25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374</v>
      </c>
      <c r="C1" s="21"/>
      <c r="N1" s="26" t="s">
        <v>375</v>
      </c>
      <c r="O1" s="21"/>
    </row>
    <row r="2" customFormat="false" ht="15" hidden="false" customHeight="false" outlineLevel="0" collapsed="false">
      <c r="B2" s="13" t="s">
        <v>194</v>
      </c>
      <c r="C2" s="13" t="n">
        <v>195</v>
      </c>
      <c r="H2" s="1" t="s">
        <v>195</v>
      </c>
      <c r="N2" s="0" t="s">
        <v>194</v>
      </c>
      <c r="O2" s="0" t="n">
        <v>138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376</v>
      </c>
      <c r="I3" s="29" t="n">
        <v>0.0274652777777778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377</v>
      </c>
      <c r="T3" s="0" t="s">
        <v>378</v>
      </c>
      <c r="U3" s="29" t="n">
        <v>0.0107291666666667</v>
      </c>
      <c r="V3" s="29"/>
    </row>
    <row r="4" customFormat="false" ht="15" hidden="false" customHeight="false" outlineLevel="0" collapsed="false">
      <c r="A4" s="0" t="str">
        <f aca="false">UPPER(B4)&amp;UPPER(C4)</f>
        <v>FURNARIROBERTO</v>
      </c>
      <c r="B4" s="13" t="s">
        <v>247</v>
      </c>
      <c r="C4" s="13" t="s">
        <v>64</v>
      </c>
      <c r="D4" s="0" t="n">
        <v>28</v>
      </c>
      <c r="E4" s="29" t="n">
        <v>0.0341782407407407</v>
      </c>
      <c r="F4" s="0" t="n">
        <f aca="false">IF(D4&gt;0,ROUND(101-(D4*100/$C$2),2),"")</f>
        <v>86.64</v>
      </c>
      <c r="H4" s="0" t="str">
        <f aca="false">D4&amp;" "&amp;PROPER(C4)&amp;" "</f>
        <v>28 Roberto </v>
      </c>
      <c r="I4" s="29" t="n">
        <f aca="false">E4</f>
        <v>0.0341782407407407</v>
      </c>
      <c r="J4" s="29" t="s">
        <v>202</v>
      </c>
      <c r="K4" s="0" t="n">
        <f aca="false">F4</f>
        <v>86.64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8</v>
      </c>
      <c r="Q4" s="29" t="n">
        <v>0.0125</v>
      </c>
      <c r="R4" s="0" t="n">
        <f aca="false">ROUND((101-(P4*100/$O$2))*0.8,2)</f>
        <v>76.16</v>
      </c>
      <c r="T4" s="0" t="str">
        <f aca="false">P4&amp;" "&amp;PROPER(O4)&amp;" "</f>
        <v>8 Hugo </v>
      </c>
      <c r="U4" s="29" t="n">
        <f aca="false">Q4</f>
        <v>0.0125</v>
      </c>
      <c r="V4" s="29" t="s">
        <v>202</v>
      </c>
      <c r="W4" s="0" t="n">
        <f aca="false">R4</f>
        <v>76.16</v>
      </c>
    </row>
    <row r="5" customFormat="false" ht="15" hidden="false" customHeight="false" outlineLevel="0" collapsed="false">
      <c r="A5" s="0" t="str">
        <f aca="false">UPPER(B5)&amp;UPPER(C5)</f>
        <v>DE CONINCKBENOÎT</v>
      </c>
      <c r="B5" s="13" t="s">
        <v>201</v>
      </c>
      <c r="C5" s="13" t="s">
        <v>60</v>
      </c>
      <c r="D5" s="0" t="n">
        <v>53</v>
      </c>
      <c r="E5" s="29" t="n">
        <v>0.0368055555555556</v>
      </c>
      <c r="F5" s="0" t="n">
        <f aca="false">IF(D5&gt;0,ROUND(101-(D5*100/$C$2),2),"")</f>
        <v>73.82</v>
      </c>
      <c r="H5" s="0" t="str">
        <f aca="false">D5&amp;" "&amp;PROPER(C5)&amp;" "</f>
        <v>53 Benoît </v>
      </c>
      <c r="I5" s="29" t="n">
        <f aca="false">E5</f>
        <v>0.0368055555555556</v>
      </c>
      <c r="J5" s="29" t="s">
        <v>202</v>
      </c>
      <c r="K5" s="0" t="n">
        <f aca="false">F5</f>
        <v>73.82</v>
      </c>
      <c r="M5" s="0" t="str">
        <f aca="false">UPPER(N5)&amp;UPPER(O5)</f>
        <v>DE CONINCKBENOÎT</v>
      </c>
      <c r="N5" s="13" t="s">
        <v>201</v>
      </c>
      <c r="O5" s="13" t="s">
        <v>60</v>
      </c>
      <c r="P5" s="0" t="n">
        <v>27</v>
      </c>
      <c r="Q5" s="29" t="n">
        <v>0.0151736111111111</v>
      </c>
      <c r="R5" s="0" t="n">
        <f aca="false">ROUND((101-(P5*100/$O$2))*0.8,2)</f>
        <v>65.15</v>
      </c>
      <c r="T5" s="0" t="str">
        <f aca="false">P5&amp;" "&amp;PROPER(O5)&amp;" "</f>
        <v>27 Benoît </v>
      </c>
      <c r="U5" s="29" t="n">
        <f aca="false">Q5</f>
        <v>0.0151736111111111</v>
      </c>
      <c r="V5" s="29" t="s">
        <v>202</v>
      </c>
      <c r="W5" s="0" t="n">
        <f aca="false">R5</f>
        <v>65.15</v>
      </c>
    </row>
    <row r="6" customFormat="false" ht="15" hidden="false" customHeight="false" outlineLevel="0" collapsed="false">
      <c r="A6" s="0" t="str">
        <f aca="false">UPPER(B6)&amp;UPPER(C6)</f>
        <v>EECKHOUTMARC E.</v>
      </c>
      <c r="B6" s="13" t="s">
        <v>223</v>
      </c>
      <c r="C6" s="13" t="s">
        <v>78</v>
      </c>
      <c r="D6" s="0" t="n">
        <v>71</v>
      </c>
      <c r="E6" s="29" t="n">
        <v>0.0389351851851852</v>
      </c>
      <c r="F6" s="0" t="n">
        <f aca="false">IF(D6&gt;0,ROUND(101-(D6*100/$C$2),2),"")</f>
        <v>64.59</v>
      </c>
      <c r="H6" s="0" t="str">
        <f aca="false">D6&amp;" "&amp;PROPER(C6)&amp;" "</f>
        <v>71 Marc E. </v>
      </c>
      <c r="I6" s="29" t="n">
        <f aca="false">E6</f>
        <v>0.0389351851851852</v>
      </c>
      <c r="J6" s="29" t="s">
        <v>202</v>
      </c>
      <c r="K6" s="0" t="n">
        <f aca="false">F6</f>
        <v>64.59</v>
      </c>
      <c r="M6" s="0" t="str">
        <f aca="false">UPPER(N6)&amp;UPPER(O6)</f>
        <v>VANCUTSEMBERTRAND</v>
      </c>
      <c r="N6" s="13" t="s">
        <v>205</v>
      </c>
      <c r="O6" s="13" t="s">
        <v>87</v>
      </c>
      <c r="P6" s="0" t="n">
        <v>32</v>
      </c>
      <c r="Q6" s="29" t="n">
        <v>0.0154398148148148</v>
      </c>
      <c r="R6" s="0" t="n">
        <f aca="false">ROUND((101-(P6*100/$O$2))*0.8,2)</f>
        <v>62.25</v>
      </c>
      <c r="T6" s="0" t="str">
        <f aca="false">P6&amp;" "&amp;PROPER(O6)&amp;" "</f>
        <v>32 Bertrand </v>
      </c>
      <c r="U6" s="29" t="n">
        <f aca="false">Q6</f>
        <v>0.0154398148148148</v>
      </c>
      <c r="V6" s="29" t="s">
        <v>202</v>
      </c>
      <c r="W6" s="0" t="n">
        <f aca="false">R6</f>
        <v>62.25</v>
      </c>
    </row>
    <row r="7" customFormat="false" ht="15" hidden="false" customHeight="false" outlineLevel="0" collapsed="false">
      <c r="A7" s="0" t="str">
        <f aca="false">UPPER(B7)&amp;UPPER(C7)</f>
        <v>DERIDDERRODNEY</v>
      </c>
      <c r="B7" s="13" t="s">
        <v>217</v>
      </c>
      <c r="C7" s="13" t="s">
        <v>76</v>
      </c>
      <c r="D7" s="0" t="n">
        <v>74</v>
      </c>
      <c r="E7" s="29" t="n">
        <v>0.0390856481481481</v>
      </c>
      <c r="F7" s="0" t="n">
        <f aca="false">IF(D7&gt;0,ROUND(101-(D7*100/$C$2),2),"")</f>
        <v>63.05</v>
      </c>
      <c r="H7" s="0" t="str">
        <f aca="false">D7&amp;" "&amp;PROPER(C7)&amp;" "</f>
        <v>74 Rodney </v>
      </c>
      <c r="I7" s="29" t="n">
        <f aca="false">E7</f>
        <v>0.0390856481481481</v>
      </c>
      <c r="J7" s="29" t="s">
        <v>202</v>
      </c>
      <c r="K7" s="0" t="n">
        <f aca="false">F7</f>
        <v>63.05</v>
      </c>
      <c r="N7" s="37"/>
      <c r="O7" s="37"/>
      <c r="Q7" s="29"/>
      <c r="R7" s="0" t="n">
        <f aca="false">ROUND((101-(P7*100/$O$2))*0.8,2)</f>
        <v>80.8</v>
      </c>
      <c r="T7" s="0" t="s">
        <v>379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FABRISJONATHAN</v>
      </c>
      <c r="B8" s="13" t="s">
        <v>222</v>
      </c>
      <c r="C8" s="13" t="s">
        <v>83</v>
      </c>
      <c r="D8" s="0" t="n">
        <v>97</v>
      </c>
      <c r="E8" s="29" t="n">
        <v>0.0415393518518519</v>
      </c>
      <c r="F8" s="0" t="n">
        <f aca="false">IF(D8&gt;0,ROUND(101-(D8*100/$C$2),2),"")</f>
        <v>51.26</v>
      </c>
      <c r="H8" s="0" t="str">
        <f aca="false">D8&amp;" "&amp;PROPER(C8)&amp;" "</f>
        <v>97 Jonathan </v>
      </c>
      <c r="I8" s="29" t="n">
        <f aca="false">E8</f>
        <v>0.0415393518518519</v>
      </c>
      <c r="J8" s="29" t="s">
        <v>202</v>
      </c>
      <c r="K8" s="0" t="n">
        <f aca="false">F8</f>
        <v>51.26</v>
      </c>
    </row>
    <row r="9" customFormat="false" ht="15" hidden="false" customHeight="false" outlineLevel="0" collapsed="false">
      <c r="A9" s="0" t="str">
        <f aca="false">UPPER(B9)&amp;UPPER(C9)</f>
        <v>PLETINCKXSYLVIE P.</v>
      </c>
      <c r="B9" s="13" t="s">
        <v>203</v>
      </c>
      <c r="C9" s="13" t="s">
        <v>72</v>
      </c>
      <c r="D9" s="0" t="n">
        <v>106</v>
      </c>
      <c r="E9" s="29" t="n">
        <v>0.0421990740740741</v>
      </c>
      <c r="F9" s="0" t="n">
        <f aca="false">IF(D9&gt;0,ROUND(101-(D9*100/$C$2),2),"")</f>
        <v>46.64</v>
      </c>
      <c r="H9" s="0" t="str">
        <f aca="false">D9&amp;" "&amp;PROPER(C9)&amp;" "</f>
        <v>106 Sylvie P. </v>
      </c>
      <c r="I9" s="29" t="n">
        <f aca="false">E9</f>
        <v>0.0421990740740741</v>
      </c>
      <c r="J9" s="29" t="s">
        <v>202</v>
      </c>
      <c r="K9" s="0" t="n">
        <f aca="false">F9</f>
        <v>46.64</v>
      </c>
    </row>
    <row r="10" customFormat="false" ht="15" hidden="false" customHeight="false" outlineLevel="0" collapsed="false">
      <c r="A10" s="0" t="str">
        <f aca="false">UPPER(B10)&amp;UPPER(C10)</f>
        <v>COOSEMANSISABELLE C.</v>
      </c>
      <c r="B10" s="13" t="s">
        <v>211</v>
      </c>
      <c r="C10" s="13" t="s">
        <v>101</v>
      </c>
      <c r="D10" s="0" t="n">
        <v>178</v>
      </c>
      <c r="E10" s="29" t="n">
        <v>0.0507175925925926</v>
      </c>
      <c r="F10" s="0" t="n">
        <f aca="false">IF(D10&gt;0,ROUND(101-(D10*100/$C$2),2),"")</f>
        <v>9.72</v>
      </c>
      <c r="H10" s="0" t="str">
        <f aca="false">D10&amp;" "&amp;PROPER(C10)&amp;" "</f>
        <v>178 Isabelle C. </v>
      </c>
      <c r="I10" s="29" t="n">
        <f aca="false">E10</f>
        <v>0.0507175925925926</v>
      </c>
      <c r="J10" s="29" t="s">
        <v>202</v>
      </c>
      <c r="K10" s="0" t="n">
        <f aca="false">F10</f>
        <v>9.72</v>
      </c>
    </row>
    <row r="11" customFormat="false" ht="15" hidden="false" customHeight="false" outlineLevel="0" collapsed="false">
      <c r="A11" s="0" t="str">
        <f aca="false">UPPER(B11)&amp;UPPER(C11)</f>
        <v>ANDRIESSENSBRIGITTE</v>
      </c>
      <c r="B11" s="13" t="s">
        <v>229</v>
      </c>
      <c r="C11" s="13" t="s">
        <v>117</v>
      </c>
      <c r="D11" s="0" t="n">
        <v>180</v>
      </c>
      <c r="E11" s="29" t="n">
        <v>0.052037037037037</v>
      </c>
      <c r="F11" s="0" t="n">
        <f aca="false">IF(D11&gt;0,ROUND(101-(D11*100/$C$2),2),"")</f>
        <v>8.69</v>
      </c>
      <c r="H11" s="0" t="str">
        <f aca="false">D11&amp;" "&amp;PROPER(C11)&amp;" "</f>
        <v>180 Brigitte </v>
      </c>
      <c r="I11" s="29" t="n">
        <f aca="false">E11</f>
        <v>0.052037037037037</v>
      </c>
      <c r="J11" s="29" t="s">
        <v>202</v>
      </c>
      <c r="K11" s="0" t="n">
        <f aca="false">F11</f>
        <v>8.69</v>
      </c>
    </row>
    <row r="12" customFormat="false" ht="15" hidden="false" customHeight="false" outlineLevel="0" collapsed="false">
      <c r="A12" s="0" t="str">
        <f aca="false">UPPER(B12)&amp;UPPER(C12)</f>
        <v>DUMONTDOMINIQUE D.</v>
      </c>
      <c r="B12" s="13" t="s">
        <v>241</v>
      </c>
      <c r="C12" s="13" t="s">
        <v>125</v>
      </c>
      <c r="D12" s="0" t="n">
        <v>181</v>
      </c>
      <c r="E12" s="29" t="n">
        <v>0.0521064814814815</v>
      </c>
      <c r="F12" s="0" t="n">
        <f aca="false">IF(D12&gt;0,ROUND(101-(D12*100/$C$2),2),"")</f>
        <v>8.18</v>
      </c>
      <c r="H12" s="0" t="str">
        <f aca="false">D12&amp;" "&amp;PROPER(C12)&amp;" "</f>
        <v>181 Dominique D. </v>
      </c>
      <c r="I12" s="29" t="n">
        <f aca="false">E12</f>
        <v>0.0521064814814815</v>
      </c>
      <c r="J12" s="29" t="s">
        <v>202</v>
      </c>
      <c r="K12" s="0" t="n">
        <f aca="false">F12</f>
        <v>8.18</v>
      </c>
    </row>
    <row r="13" customFormat="false" ht="15" hidden="false" customHeight="false" outlineLevel="0" collapsed="false">
      <c r="A13" s="0" t="str">
        <f aca="false">UPPER(B13)&amp;UPPER(C13)</f>
        <v>COLLARDBERNADETTE</v>
      </c>
      <c r="B13" s="13" t="s">
        <v>236</v>
      </c>
      <c r="C13" s="13" t="s">
        <v>145</v>
      </c>
      <c r="D13" s="0" t="n">
        <v>190</v>
      </c>
      <c r="E13" s="29" t="n">
        <v>0.056087962962963</v>
      </c>
      <c r="F13" s="0" t="n">
        <f aca="false">IF(D13&gt;0,ROUND(101-(D13*100/$C$2),2),"")</f>
        <v>3.56</v>
      </c>
      <c r="H13" s="0" t="str">
        <f aca="false">D13&amp;" "&amp;PROPER(C13)&amp;" "</f>
        <v>190 Bernadette </v>
      </c>
      <c r="I13" s="29" t="n">
        <f aca="false">E13</f>
        <v>0.056087962962963</v>
      </c>
      <c r="J13" s="29" t="s">
        <v>202</v>
      </c>
      <c r="K13" s="0" t="n">
        <f aca="false">F13</f>
        <v>3.56</v>
      </c>
    </row>
    <row r="14" customFormat="false" ht="15" hidden="false" customHeight="false" outlineLevel="0" collapsed="false">
      <c r="A14" s="0" t="str">
        <f aca="false">UPPER(B14)&amp;UPPER(C14)</f>
        <v>VERMEEREDIDIER</v>
      </c>
      <c r="B14" s="13" t="s">
        <v>272</v>
      </c>
      <c r="C14" s="13" t="s">
        <v>58</v>
      </c>
      <c r="E14" s="29"/>
      <c r="F14" s="0" t="str">
        <f aca="false">IF(D14&gt;0,ROUND(101-(D14*100/$C$2),2),"")</f>
        <v/>
      </c>
      <c r="H14" s="0" t="str">
        <f aca="false">D14&amp;" "&amp;PROPER(C14)&amp;" "</f>
        <v> Didier </v>
      </c>
      <c r="I14" s="29" t="n">
        <f aca="false">E14</f>
        <v>0</v>
      </c>
      <c r="J14" s="29" t="s">
        <v>202</v>
      </c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DURITAZOLIKA</v>
      </c>
      <c r="B15" s="13" t="s">
        <v>204</v>
      </c>
      <c r="C15" s="13" t="s">
        <v>62</v>
      </c>
      <c r="E15" s="29"/>
      <c r="F15" s="0" t="str">
        <f aca="false">IF(D15&gt;0,ROUND(101-(D15*100/$C$2),2),"")</f>
        <v/>
      </c>
      <c r="H15" s="0" t="str">
        <f aca="false">D15&amp;" "&amp;PROPER(C15)&amp;" "</f>
        <v> Zolika </v>
      </c>
      <c r="I15" s="29" t="n">
        <f aca="false">E15</f>
        <v>0</v>
      </c>
      <c r="J15" s="29" t="s">
        <v>202</v>
      </c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DEMOULINOLIVIER</v>
      </c>
      <c r="B16" s="13" t="s">
        <v>206</v>
      </c>
      <c r="C16" s="13" t="s">
        <v>66</v>
      </c>
      <c r="E16" s="29"/>
      <c r="F16" s="0" t="str">
        <f aca="false">IF(D16&gt;0,ROUND(101-(D16*100/$C$2),2),"")</f>
        <v/>
      </c>
      <c r="H16" s="0" t="str">
        <f aca="false">D16&amp;" "&amp;PROPER(C16)&amp;" "</f>
        <v> Olivier </v>
      </c>
      <c r="I16" s="29" t="n">
        <f aca="false">E16</f>
        <v>0</v>
      </c>
      <c r="J16" s="29" t="s">
        <v>202</v>
      </c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RUBAYCHRISTOPHE</v>
      </c>
      <c r="B17" s="13" t="s">
        <v>208</v>
      </c>
      <c r="C17" s="13" t="s">
        <v>70</v>
      </c>
      <c r="E17" s="29"/>
      <c r="F17" s="0" t="str">
        <f aca="false">IF(D17&gt;0,ROUND(101-(D17*100/$C$2),2),"")</f>
        <v/>
      </c>
      <c r="H17" s="0" t="str">
        <f aca="false">D17&amp;" "&amp;PROPER(C17)&amp;" "</f>
        <v> Christophe </v>
      </c>
      <c r="I17" s="29" t="n">
        <f aca="false">E17</f>
        <v>0</v>
      </c>
      <c r="J17" s="29" t="s">
        <v>202</v>
      </c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ALVAREZ BLANCOMANUEL</v>
      </c>
      <c r="B18" s="13" t="s">
        <v>228</v>
      </c>
      <c r="C18" s="13" t="s">
        <v>74</v>
      </c>
      <c r="E18" s="29"/>
      <c r="F18" s="0" t="str">
        <f aca="false">IF(D18&gt;0,ROUND(101-(D18*100/$C$2),2),"")</f>
        <v/>
      </c>
      <c r="H18" s="0" t="str">
        <f aca="false">D18&amp;" "&amp;PROPER(C18)&amp;" "</f>
        <v> Manuel </v>
      </c>
      <c r="I18" s="29" t="n">
        <f aca="false">E18</f>
        <v>0</v>
      </c>
      <c r="J18" s="29" t="s">
        <v>202</v>
      </c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FONTAINEAMÉLIE</v>
      </c>
      <c r="B19" s="13" t="s">
        <v>246</v>
      </c>
      <c r="C19" s="13" t="s">
        <v>80</v>
      </c>
      <c r="E19" s="29"/>
      <c r="F19" s="0" t="str">
        <f aca="false">IF(D19&gt;0,ROUND(101-(D19*100/$C$2),2),"")</f>
        <v/>
      </c>
      <c r="H19" s="0" t="str">
        <f aca="false">D19&amp;" "&amp;PROPER(C19)&amp;" "</f>
        <v> Amélie </v>
      </c>
      <c r="I19" s="29" t="n">
        <f aca="false">E19</f>
        <v>0</v>
      </c>
      <c r="J19" s="29" t="s">
        <v>202</v>
      </c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GLIBERTLAETITIA</v>
      </c>
      <c r="B20" s="13" t="s">
        <v>250</v>
      </c>
      <c r="C20" s="13" t="s">
        <v>85</v>
      </c>
      <c r="E20" s="29"/>
      <c r="F20" s="0" t="str">
        <f aca="false">IF(D20&gt;0,ROUND(101-(D20*100/$C$2),2),"")</f>
        <v/>
      </c>
      <c r="H20" s="0" t="str">
        <f aca="false">D20&amp;" "&amp;PROPER(C20)&amp;" "</f>
        <v> Laetitia </v>
      </c>
      <c r="I20" s="29" t="n">
        <f aca="false">E20</f>
        <v>0</v>
      </c>
      <c r="J20" s="29" t="s">
        <v>202</v>
      </c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CHARLIERBAUDOUIN</v>
      </c>
      <c r="B21" s="13" t="s">
        <v>207</v>
      </c>
      <c r="C21" s="13" t="s">
        <v>89</v>
      </c>
      <c r="E21" s="29"/>
      <c r="F21" s="0" t="str">
        <f aca="false">IF(D21&gt;0,ROUND(101-(D21*100/$C$2),2),"")</f>
        <v/>
      </c>
      <c r="H21" s="0" t="str">
        <f aca="false">D21&amp;" "&amp;PROPER(C21)&amp;" "</f>
        <v> Baudouin </v>
      </c>
      <c r="I21" s="29" t="n">
        <f aca="false">E21</f>
        <v>0</v>
      </c>
      <c r="J21" s="29" t="s">
        <v>202</v>
      </c>
      <c r="K21" s="0" t="str">
        <f aca="false">F21</f>
        <v/>
      </c>
    </row>
    <row r="22" customFormat="false" ht="15" hidden="false" customHeight="false" outlineLevel="0" collapsed="false">
      <c r="A22" s="0" t="str">
        <f aca="false">UPPER(B22)&amp;UPPER(C22)</f>
        <v>MAJAQUENTIN</v>
      </c>
      <c r="B22" s="13" t="s">
        <v>255</v>
      </c>
      <c r="C22" s="13" t="s">
        <v>95</v>
      </c>
      <c r="E22" s="29"/>
      <c r="F22" s="0" t="str">
        <f aca="false">IF(D22&gt;0,ROUND(101-(D22*100/$C$2),2),"")</f>
        <v/>
      </c>
      <c r="H22" s="0" t="str">
        <f aca="false">D22&amp;" "&amp;PROPER(C22)&amp;" "</f>
        <v> Quentin </v>
      </c>
      <c r="I22" s="29" t="n">
        <f aca="false">E22</f>
        <v>0</v>
      </c>
      <c r="J22" s="29" t="s">
        <v>202</v>
      </c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LEHAIREDAVID L.</v>
      </c>
      <c r="B23" s="13" t="s">
        <v>220</v>
      </c>
      <c r="C23" s="13" t="s">
        <v>99</v>
      </c>
      <c r="E23" s="29"/>
      <c r="F23" s="0" t="str">
        <f aca="false">IF(D23&gt;0,ROUND(101-(D23*100/$C$2),2),"")</f>
        <v/>
      </c>
      <c r="H23" s="0" t="str">
        <f aca="false">D23&amp;" "&amp;PROPER(C23)&amp;" "</f>
        <v> David L. </v>
      </c>
      <c r="I23" s="29" t="n">
        <f aca="false">E23</f>
        <v>0</v>
      </c>
      <c r="J23" s="29" t="s">
        <v>202</v>
      </c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MERTENSANNE</v>
      </c>
      <c r="B24" s="13" t="s">
        <v>260</v>
      </c>
      <c r="C24" s="13" t="s">
        <v>119</v>
      </c>
      <c r="E24" s="29"/>
      <c r="F24" s="0" t="str">
        <f aca="false">IF(D24&gt;0,ROUND(101-(D24*100/$C$2),2),"")</f>
        <v/>
      </c>
      <c r="H24" s="0" t="str">
        <f aca="false">D24&amp;" "&amp;PROPER(C24)&amp;" "</f>
        <v> Anne </v>
      </c>
      <c r="I24" s="29" t="n">
        <f aca="false">E24</f>
        <v>0</v>
      </c>
      <c r="J24" s="29" t="s">
        <v>202</v>
      </c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LAGAERTRITA</v>
      </c>
      <c r="B25" s="13" t="s">
        <v>209</v>
      </c>
      <c r="C25" s="13" t="s">
        <v>91</v>
      </c>
      <c r="E25" s="29"/>
      <c r="F25" s="0" t="str">
        <f aca="false">IF(D25&gt;0,ROUND(101-(D25*100/$C$2),2),"")</f>
        <v/>
      </c>
      <c r="H25" s="0" t="str">
        <f aca="false">D25&amp;" "&amp;PROPER(C25)&amp;" "</f>
        <v> Rita </v>
      </c>
      <c r="I25" s="29" t="n">
        <f aca="false">E25</f>
        <v>0</v>
      </c>
      <c r="J25" s="29" t="s">
        <v>202</v>
      </c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GAGNONMARIE-JOSÉE</v>
      </c>
      <c r="B26" s="13" t="s">
        <v>248</v>
      </c>
      <c r="C26" s="13" t="s">
        <v>97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DE ROECKMONIQUE</v>
      </c>
      <c r="B27" s="13" t="s">
        <v>237</v>
      </c>
      <c r="C27" s="13" t="s">
        <v>105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PARADADAVID P.</v>
      </c>
      <c r="B28" s="13" t="s">
        <v>264</v>
      </c>
      <c r="C28" s="13" t="s">
        <v>82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MINOTJÉRÔME</v>
      </c>
      <c r="B29" s="13" t="s">
        <v>261</v>
      </c>
      <c r="C29" s="13" t="s">
        <v>109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VANCUTSEMBERTRAND</v>
      </c>
      <c r="B30" s="13" t="s">
        <v>205</v>
      </c>
      <c r="C30" s="13" t="s">
        <v>87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MARTINPATRICIA</v>
      </c>
      <c r="B31" s="13" t="s">
        <v>106</v>
      </c>
      <c r="C31" s="13" t="s">
        <v>107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GASKINRUDI</v>
      </c>
      <c r="B32" s="13" t="s">
        <v>213</v>
      </c>
      <c r="C32" s="13" t="s">
        <v>103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TCHATCHOUANG NANAPRUDENCE</v>
      </c>
      <c r="B33" s="13" t="s">
        <v>267</v>
      </c>
      <c r="C33" s="13" t="s">
        <v>121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DOYENFANNY</v>
      </c>
      <c r="B34" s="13" t="s">
        <v>240</v>
      </c>
      <c r="C34" s="13" t="s">
        <v>164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MAHYSYLVIE M.</v>
      </c>
      <c r="B35" s="13" t="s">
        <v>254</v>
      </c>
      <c r="C35" s="13" t="s">
        <v>127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QUIEVREUXEDDY</v>
      </c>
      <c r="B36" s="13" t="s">
        <v>265</v>
      </c>
      <c r="C36" s="13" t="s">
        <v>132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TRAENMARTINE T.</v>
      </c>
      <c r="B37" s="13" t="s">
        <v>268</v>
      </c>
      <c r="C37" s="13" t="s">
        <v>178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HOCQUETBENJAMIN</v>
      </c>
      <c r="B38" s="13" t="s">
        <v>216</v>
      </c>
      <c r="C38" s="13" t="s">
        <v>93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MATONHERMAN</v>
      </c>
      <c r="B39" s="13" t="s">
        <v>224</v>
      </c>
      <c r="C39" s="13" t="s">
        <v>113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WASTERZAKFREDERIK</v>
      </c>
      <c r="B40" s="13" t="s">
        <v>218</v>
      </c>
      <c r="C40" s="13" t="s">
        <v>111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ZOCASTELLOMARCO</v>
      </c>
      <c r="B41" s="13" t="s">
        <v>273</v>
      </c>
      <c r="C41" s="13" t="s">
        <v>274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GINEPROLAURENCE</v>
      </c>
      <c r="B42" s="13" t="s">
        <v>249</v>
      </c>
      <c r="C42" s="13" t="s">
        <v>166</v>
      </c>
      <c r="E42" s="29"/>
    </row>
    <row r="43" customFormat="false" ht="15" hidden="false" customHeight="false" outlineLevel="0" collapsed="false">
      <c r="A43" s="0" t="str">
        <f aca="false">UPPER(B43)&amp;UPPER(C43)</f>
        <v>LANGHENDRIESDOMINIQUE L.</v>
      </c>
      <c r="B43" s="13" t="s">
        <v>252</v>
      </c>
      <c r="C43" s="13" t="s">
        <v>130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AISSATOUISSA</v>
      </c>
      <c r="B44" s="13" t="s">
        <v>226</v>
      </c>
      <c r="C44" s="13" t="s">
        <v>227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BEQUETGINETTE</v>
      </c>
      <c r="B45" s="13" t="s">
        <v>230</v>
      </c>
      <c r="C45" s="13" t="s">
        <v>231</v>
      </c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BERTHEREAUPASCAL</v>
      </c>
      <c r="B46" s="13" t="s">
        <v>232</v>
      </c>
      <c r="C46" s="13" t="s">
        <v>233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BRICHETMARTINE B.</v>
      </c>
      <c r="B47" s="13" t="s">
        <v>225</v>
      </c>
      <c r="C47" s="13" t="s">
        <v>141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CHALLEEMMANUELLE</v>
      </c>
      <c r="B48" s="13" t="s">
        <v>234</v>
      </c>
      <c r="C48" s="13" t="s">
        <v>143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DEFREYNETHOMAS</v>
      </c>
      <c r="B49" s="13" t="s">
        <v>238</v>
      </c>
      <c r="C49" s="13" t="s">
        <v>239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DURITALILIAN</v>
      </c>
      <c r="B50" s="13" t="s">
        <v>204</v>
      </c>
      <c r="C50" s="13" t="s">
        <v>152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FABRISHUGO</v>
      </c>
      <c r="B51" s="13" t="s">
        <v>222</v>
      </c>
      <c r="C51" s="13" t="s">
        <v>68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FAUCONNIERISABELLE F.</v>
      </c>
      <c r="B52" s="13" t="s">
        <v>242</v>
      </c>
      <c r="C52" s="13" t="s">
        <v>243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FIACCAPRILECARMELA</v>
      </c>
      <c r="B53" s="13" t="s">
        <v>244</v>
      </c>
      <c r="C53" s="13" t="s">
        <v>245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GODEAUARIANE</v>
      </c>
      <c r="B54" s="13" t="s">
        <v>372</v>
      </c>
      <c r="C54" s="13" t="s">
        <v>373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HUSTINMARC H.</v>
      </c>
      <c r="B55" s="13" t="s">
        <v>221</v>
      </c>
      <c r="C55" s="13" t="s">
        <v>156</v>
      </c>
      <c r="E55" s="29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LEHAIREIVAN</v>
      </c>
      <c r="B56" s="13" t="s">
        <v>220</v>
      </c>
      <c r="C56" s="13" t="s">
        <v>162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MAROTTAROCCO</v>
      </c>
      <c r="B57" s="13" t="s">
        <v>256</v>
      </c>
      <c r="C57" s="13" t="s">
        <v>168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MEHOUDENSALAIN</v>
      </c>
      <c r="B58" s="13" t="s">
        <v>258</v>
      </c>
      <c r="C58" s="13" t="s">
        <v>259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MORO LAVADOAMBROSIO</v>
      </c>
      <c r="B59" s="13" t="s">
        <v>262</v>
      </c>
      <c r="C59" s="13" t="s">
        <v>263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PLETINCKXISABELLE P.</v>
      </c>
      <c r="B60" s="13" t="s">
        <v>203</v>
      </c>
      <c r="C60" s="13" t="s">
        <v>159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QUINTYNMATHIEU</v>
      </c>
      <c r="B61" s="13" t="s">
        <v>214</v>
      </c>
      <c r="C61" s="13" t="s">
        <v>115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SIRAUXLAURENT</v>
      </c>
      <c r="B62" s="13" t="s">
        <v>266</v>
      </c>
      <c r="C62" s="13" t="s">
        <v>151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VAN ERTBRUGGENJOHAN</v>
      </c>
      <c r="B63" s="13" t="s">
        <v>269</v>
      </c>
      <c r="C63" s="13" t="s">
        <v>270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VANHOUCHELAURENT</v>
      </c>
      <c r="B64" s="13" t="s">
        <v>271</v>
      </c>
      <c r="C64" s="13" t="s">
        <v>151</v>
      </c>
      <c r="F64" s="0" t="str">
        <f aca="false">IF(D64&gt;0,ROUND(101-(D64*100/$C$2),2),"")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4"/>
  <sheetViews>
    <sheetView showFormulas="false" showGridLines="true" showRowColHeaders="true" showZeros="true" rightToLeft="false" tabSelected="false" showOutlineSymbols="true" defaultGridColor="true" view="normal" topLeftCell="B36" colorId="64" zoomScale="100" zoomScaleNormal="100" zoomScalePageLayoutView="100" workbookViewId="0">
      <selection pane="topLeft" activeCell="C59" activeCellId="0" sqref="C59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14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false" hidden="false" outlineLevel="0" max="12" min="12" style="0" width="11.43"/>
    <col collapsed="false" customWidth="false" hidden="true" outlineLevel="0" max="13" min="13" style="0" width="11.43"/>
    <col collapsed="false" customWidth="true" hidden="false" outlineLevel="0" max="19" min="14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57" min="24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380</v>
      </c>
      <c r="C1" s="21"/>
      <c r="N1" s="26" t="s">
        <v>367</v>
      </c>
      <c r="O1" s="21"/>
    </row>
    <row r="2" customFormat="false" ht="15" hidden="false" customHeight="false" outlineLevel="0" collapsed="false">
      <c r="B2" s="13" t="s">
        <v>194</v>
      </c>
      <c r="C2" s="13" t="n">
        <v>978</v>
      </c>
      <c r="H2" s="1" t="s">
        <v>195</v>
      </c>
      <c r="N2" s="0" t="s">
        <v>194</v>
      </c>
      <c r="O2" s="0" t="n">
        <v>126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342</v>
      </c>
      <c r="I3" s="29" t="n">
        <v>0.0306597222222222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381</v>
      </c>
      <c r="U3" s="29" t="n">
        <v>0.0137962962962963</v>
      </c>
      <c r="V3" s="29"/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77</v>
      </c>
      <c r="E4" s="29" t="n">
        <v>0.036400462962963</v>
      </c>
      <c r="F4" s="0" t="n">
        <f aca="false">IF(D4&gt;0,ROUND(101-(D4*100/$C$2),2),"")</f>
        <v>93.13</v>
      </c>
      <c r="H4" s="0" t="str">
        <f aca="false">D4&amp;" "&amp;PROPER(C4)&amp;" "</f>
        <v>77 Didier </v>
      </c>
      <c r="I4" s="29" t="n">
        <f aca="false">E4</f>
        <v>0.036400462962963</v>
      </c>
      <c r="J4" s="29" t="s">
        <v>202</v>
      </c>
      <c r="K4" s="0" t="n">
        <f aca="false">F4</f>
        <v>93.13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10</v>
      </c>
      <c r="Q4" s="29" t="n">
        <v>0.0161805555555556</v>
      </c>
      <c r="R4" s="0" t="n">
        <f aca="false">ROUND((101-(P4*100/$O$2))*0.8,2)</f>
        <v>74.45</v>
      </c>
      <c r="T4" s="0" t="str">
        <f aca="false">P4&amp;" "&amp;PROPER(O4)&amp;" "</f>
        <v>10 Hugo </v>
      </c>
      <c r="U4" s="29" t="n">
        <f aca="false">Q4</f>
        <v>0.0161805555555556</v>
      </c>
      <c r="V4" s="29" t="s">
        <v>202</v>
      </c>
      <c r="W4" s="0" t="n">
        <f aca="false">R4</f>
        <v>74.45</v>
      </c>
    </row>
    <row r="5" customFormat="false" ht="15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104</v>
      </c>
      <c r="E5" s="29" t="n">
        <v>0.037349537037037</v>
      </c>
      <c r="F5" s="0" t="n">
        <f aca="false">IF(D5&gt;0,ROUND(101-(D5*100/$C$2),2),"")</f>
        <v>90.37</v>
      </c>
      <c r="H5" s="0" t="str">
        <f aca="false">D5&amp;" "&amp;PROPER(C5)&amp;" "</f>
        <v>104 Zolika </v>
      </c>
      <c r="I5" s="29" t="n">
        <f aca="false">E5</f>
        <v>0.037349537037037</v>
      </c>
      <c r="J5" s="29" t="s">
        <v>202</v>
      </c>
      <c r="K5" s="0" t="n">
        <f aca="false">F5</f>
        <v>90.37</v>
      </c>
      <c r="M5" s="0" t="str">
        <f aca="false">UPPER(N5)&amp;UPPER(O5)</f>
        <v>MARTINPATRICIA</v>
      </c>
      <c r="N5" s="13" t="s">
        <v>106</v>
      </c>
      <c r="O5" s="13" t="s">
        <v>107</v>
      </c>
      <c r="P5" s="0" t="n">
        <v>53</v>
      </c>
      <c r="Q5" s="29" t="n">
        <v>0.0235763888888889</v>
      </c>
      <c r="R5" s="0" t="n">
        <f aca="false">ROUND((101-(P5*100/$O$2))*0.8,2)</f>
        <v>47.15</v>
      </c>
      <c r="T5" s="0" t="str">
        <f aca="false">P5&amp;" "&amp;PROPER(O5)&amp;" "</f>
        <v>53 Patricia </v>
      </c>
      <c r="U5" s="29" t="n">
        <f aca="false">Q5</f>
        <v>0.0235763888888889</v>
      </c>
      <c r="V5" s="29" t="s">
        <v>202</v>
      </c>
      <c r="W5" s="0" t="n">
        <f aca="false">R5</f>
        <v>47.15</v>
      </c>
    </row>
    <row r="6" customFormat="false" ht="15" hidden="false" customHeight="false" outlineLevel="0" collapsed="false">
      <c r="A6" s="0" t="str">
        <f aca="false">UPPER(B6)&amp;UPPER(C6)</f>
        <v>FURNARIROBERTO</v>
      </c>
      <c r="B6" s="13" t="s">
        <v>247</v>
      </c>
      <c r="C6" s="13" t="s">
        <v>64</v>
      </c>
      <c r="D6" s="0" t="n">
        <v>118</v>
      </c>
      <c r="E6" s="29" t="n">
        <v>0.0377430555555556</v>
      </c>
      <c r="F6" s="0" t="n">
        <f aca="false">IF(D6&gt;0,ROUND(101-(D6*100/$C$2),2),"")</f>
        <v>88.93</v>
      </c>
      <c r="H6" s="0" t="str">
        <f aca="false">D6&amp;" "&amp;PROPER(C6)&amp;" "</f>
        <v>118 Roberto </v>
      </c>
      <c r="I6" s="29" t="n">
        <f aca="false">E6</f>
        <v>0.0377430555555556</v>
      </c>
      <c r="J6" s="29" t="s">
        <v>202</v>
      </c>
      <c r="K6" s="0" t="n">
        <f aca="false">F6</f>
        <v>88.93</v>
      </c>
      <c r="M6" s="0" t="str">
        <f aca="false">UPPER(N6)&amp;UPPER(O6)</f>
        <v>DURITASNJEZANA</v>
      </c>
      <c r="N6" s="37" t="s">
        <v>204</v>
      </c>
      <c r="O6" s="37" t="s">
        <v>139</v>
      </c>
      <c r="P6" s="0" t="n">
        <v>117</v>
      </c>
      <c r="Q6" s="29" t="n">
        <v>0.0313541666666667</v>
      </c>
      <c r="R6" s="0" t="n">
        <f aca="false">ROUND((101-(P6*100/$O$2))*0.8,2)</f>
        <v>6.51</v>
      </c>
      <c r="T6" s="0" t="str">
        <f aca="false">P6&amp;" "&amp;PROPER(O6)&amp;" "</f>
        <v>117 Snjezana </v>
      </c>
      <c r="U6" s="29" t="n">
        <f aca="false">Q6</f>
        <v>0.0313541666666667</v>
      </c>
      <c r="V6" s="29" t="s">
        <v>202</v>
      </c>
      <c r="W6" s="0" t="n">
        <f aca="false">R6</f>
        <v>6.51</v>
      </c>
    </row>
    <row r="7" customFormat="false" ht="15" hidden="false" customHeight="false" outlineLevel="0" collapsed="false">
      <c r="A7" s="0" t="str">
        <f aca="false">UPPER(B7)&amp;UPPER(C7)</f>
        <v>DEMOULINOLIVIER</v>
      </c>
      <c r="B7" s="13" t="s">
        <v>206</v>
      </c>
      <c r="C7" s="13" t="s">
        <v>66</v>
      </c>
      <c r="D7" s="0" t="n">
        <v>160</v>
      </c>
      <c r="E7" s="29" t="n">
        <v>0.039375</v>
      </c>
      <c r="F7" s="0" t="n">
        <f aca="false">IF(D7&gt;0,ROUND(101-(D7*100/$C$2),2),"")</f>
        <v>84.64</v>
      </c>
      <c r="H7" s="0" t="str">
        <f aca="false">D7&amp;" "&amp;PROPER(C7)&amp;" "</f>
        <v>160 Olivier </v>
      </c>
      <c r="I7" s="29" t="n">
        <f aca="false">E7</f>
        <v>0.039375</v>
      </c>
      <c r="J7" s="29" t="s">
        <v>202</v>
      </c>
      <c r="K7" s="0" t="n">
        <f aca="false">F7</f>
        <v>84.64</v>
      </c>
      <c r="M7" s="0" t="str">
        <f aca="false">UPPER(N7)&amp;UPPER(O7)</f>
        <v>BRICHETMARTINE B.</v>
      </c>
      <c r="N7" s="37" t="s">
        <v>225</v>
      </c>
      <c r="O7" s="37" t="s">
        <v>141</v>
      </c>
      <c r="P7" s="0" t="n">
        <v>118</v>
      </c>
      <c r="Q7" s="29" t="n">
        <v>0.0315509259259259</v>
      </c>
      <c r="R7" s="0" t="n">
        <f aca="false">ROUND((101-(P7*100/$O$2))*0.8,2)</f>
        <v>5.88</v>
      </c>
      <c r="T7" s="0" t="str">
        <f aca="false">P7&amp;" "&amp;PROPER(O7)&amp;" "</f>
        <v>118 Martine B. </v>
      </c>
      <c r="U7" s="29" t="n">
        <f aca="false">Q7</f>
        <v>0.0315509259259259</v>
      </c>
      <c r="V7" s="29" t="s">
        <v>202</v>
      </c>
      <c r="W7" s="0" t="n">
        <f aca="false">R7</f>
        <v>5.88</v>
      </c>
    </row>
    <row r="8" customFormat="false" ht="15" hidden="false" customHeight="false" outlineLevel="0" collapsed="false">
      <c r="A8" s="0" t="str">
        <f aca="false">UPPER(B8)&amp;UPPER(C8)</f>
        <v>RUBAYCHRISTOPHE</v>
      </c>
      <c r="B8" s="13" t="s">
        <v>208</v>
      </c>
      <c r="C8" s="13" t="s">
        <v>70</v>
      </c>
      <c r="D8" s="0" t="n">
        <v>332</v>
      </c>
      <c r="E8" s="29" t="n">
        <v>0.044212962962963</v>
      </c>
      <c r="F8" s="0" t="n">
        <f aca="false">IF(D8&gt;0,ROUND(101-(D8*100/$C$2),2),"")</f>
        <v>67.05</v>
      </c>
      <c r="H8" s="0" t="str">
        <f aca="false">D8&amp;" "&amp;PROPER(C8)&amp;" "</f>
        <v>332 Christophe </v>
      </c>
      <c r="I8" s="29" t="n">
        <f aca="false">E8</f>
        <v>0.044212962962963</v>
      </c>
      <c r="J8" s="29" t="s">
        <v>202</v>
      </c>
      <c r="K8" s="0" t="n">
        <f aca="false">F8</f>
        <v>67.05</v>
      </c>
    </row>
    <row r="9" customFormat="false" ht="15" hidden="false" customHeight="false" outlineLevel="0" collapsed="false">
      <c r="A9" s="0" t="str">
        <f aca="false">UPPER(B9)&amp;UPPER(C9)</f>
        <v>DERIDDERRODNEY</v>
      </c>
      <c r="B9" s="13" t="s">
        <v>217</v>
      </c>
      <c r="C9" s="13" t="s">
        <v>76</v>
      </c>
      <c r="D9" s="0" t="n">
        <v>419</v>
      </c>
      <c r="E9" s="29" t="n">
        <v>0.0466203703703704</v>
      </c>
      <c r="F9" s="0" t="n">
        <f aca="false">IF(D9&gt;0,ROUND(101-(D9*100/$C$2),2),"")</f>
        <v>58.16</v>
      </c>
      <c r="H9" s="0" t="str">
        <f aca="false">D9&amp;" "&amp;PROPER(C9)&amp;" "</f>
        <v>419 Rodney </v>
      </c>
      <c r="I9" s="29" t="n">
        <f aca="false">E9</f>
        <v>0.0466203703703704</v>
      </c>
      <c r="J9" s="29" t="s">
        <v>202</v>
      </c>
      <c r="K9" s="0" t="n">
        <f aca="false">F9</f>
        <v>58.16</v>
      </c>
    </row>
    <row r="10" customFormat="false" ht="15" hidden="false" customHeight="false" outlineLevel="0" collapsed="false">
      <c r="A10" s="0" t="str">
        <f aca="false">UPPER(B10)&amp;UPPER(C10)</f>
        <v>PLETINCKXSYLVIE P.</v>
      </c>
      <c r="B10" s="13" t="s">
        <v>203</v>
      </c>
      <c r="C10" s="13" t="s">
        <v>72</v>
      </c>
      <c r="D10" s="0" t="n">
        <v>429</v>
      </c>
      <c r="E10" s="29" t="n">
        <v>0.0468171296296296</v>
      </c>
      <c r="F10" s="0" t="n">
        <f aca="false">IF(D10&gt;0,ROUND(101-(D10*100/$C$2),2),"")</f>
        <v>57.13</v>
      </c>
      <c r="H10" s="0" t="str">
        <f aca="false">D10&amp;" "&amp;PROPER(C10)&amp;" "</f>
        <v>429 Sylvie P. </v>
      </c>
      <c r="I10" s="29" t="n">
        <f aca="false">E10</f>
        <v>0.0468171296296296</v>
      </c>
      <c r="J10" s="29" t="s">
        <v>202</v>
      </c>
      <c r="K10" s="0" t="n">
        <f aca="false">F10</f>
        <v>57.13</v>
      </c>
    </row>
    <row r="11" customFormat="false" ht="15" hidden="false" customHeight="false" outlineLevel="0" collapsed="false">
      <c r="A11" s="0" t="str">
        <f aca="false">UPPER(B11)&amp;UPPER(C11)</f>
        <v>ALVAREZ BLANCOMANUEL</v>
      </c>
      <c r="B11" s="13" t="s">
        <v>228</v>
      </c>
      <c r="C11" s="13" t="s">
        <v>74</v>
      </c>
      <c r="D11" s="0" t="n">
        <v>439</v>
      </c>
      <c r="E11" s="29" t="n">
        <v>0.0470486111111111</v>
      </c>
      <c r="F11" s="0" t="n">
        <f aca="false">IF(D11&gt;0,ROUND(101-(D11*100/$C$2),2),"")</f>
        <v>56.11</v>
      </c>
      <c r="H11" s="0" t="str">
        <f aca="false">D11&amp;" "&amp;PROPER(C11)&amp;" "</f>
        <v>439 Manuel </v>
      </c>
      <c r="I11" s="29" t="n">
        <f aca="false">E11</f>
        <v>0.0470486111111111</v>
      </c>
      <c r="J11" s="29" t="s">
        <v>202</v>
      </c>
      <c r="K11" s="0" t="n">
        <f aca="false">F11</f>
        <v>56.11</v>
      </c>
    </row>
    <row r="12" customFormat="false" ht="15" hidden="false" customHeight="false" outlineLevel="0" collapsed="false">
      <c r="A12" s="0" t="str">
        <f aca="false">UPPER(B12)&amp;UPPER(C12)</f>
        <v>FONTAINEAMÉLIE</v>
      </c>
      <c r="B12" s="13" t="s">
        <v>246</v>
      </c>
      <c r="C12" s="13" t="s">
        <v>80</v>
      </c>
      <c r="D12" s="0" t="n">
        <v>456</v>
      </c>
      <c r="E12" s="29" t="n">
        <v>0.0475231481481482</v>
      </c>
      <c r="F12" s="0" t="n">
        <f aca="false">IF(D12&gt;0,ROUND(101-(D12*100/$C$2),2),"")</f>
        <v>54.37</v>
      </c>
      <c r="H12" s="0" t="str">
        <f aca="false">D12&amp;" "&amp;PROPER(C12)&amp;" "</f>
        <v>456 Amélie </v>
      </c>
      <c r="I12" s="29" t="n">
        <f aca="false">E12</f>
        <v>0.0475231481481482</v>
      </c>
      <c r="J12" s="29" t="s">
        <v>202</v>
      </c>
      <c r="K12" s="0" t="n">
        <f aca="false">F12</f>
        <v>54.37</v>
      </c>
    </row>
    <row r="13" customFormat="false" ht="15" hidden="false" customHeight="false" outlineLevel="0" collapsed="false">
      <c r="A13" s="0" t="str">
        <f aca="false">UPPER(B13)&amp;UPPER(C13)</f>
        <v>GLIBERTLAETITIA</v>
      </c>
      <c r="B13" s="13" t="s">
        <v>250</v>
      </c>
      <c r="C13" s="13" t="s">
        <v>85</v>
      </c>
      <c r="D13" s="0" t="n">
        <v>500</v>
      </c>
      <c r="E13" s="29" t="n">
        <v>0.0484490740740741</v>
      </c>
      <c r="F13" s="0" t="n">
        <f aca="false">IF(D13&gt;0,ROUND(101-(D13*100/$C$2),2),"")</f>
        <v>49.88</v>
      </c>
      <c r="H13" s="0" t="str">
        <f aca="false">D13&amp;" "&amp;PROPER(C13)&amp;" "</f>
        <v>500 Laetitia </v>
      </c>
      <c r="I13" s="29" t="n">
        <f aca="false">E13</f>
        <v>0.0484490740740741</v>
      </c>
      <c r="J13" s="29" t="s">
        <v>202</v>
      </c>
      <c r="K13" s="0" t="n">
        <f aca="false">F13</f>
        <v>49.88</v>
      </c>
    </row>
    <row r="14" customFormat="false" ht="15" hidden="false" customHeight="false" outlineLevel="0" collapsed="false">
      <c r="A14" s="0" t="str">
        <f aca="false">UPPER(B14)&amp;UPPER(C14)</f>
        <v>FABRISJONATHAN</v>
      </c>
      <c r="B14" s="13" t="s">
        <v>222</v>
      </c>
      <c r="C14" s="13" t="s">
        <v>83</v>
      </c>
      <c r="D14" s="0" t="n">
        <v>531</v>
      </c>
      <c r="E14" s="29" t="n">
        <v>0.0492013888888889</v>
      </c>
      <c r="F14" s="0" t="n">
        <f aca="false">IF(D14&gt;0,ROUND(101-(D14*100/$C$2),2),"")</f>
        <v>46.71</v>
      </c>
      <c r="H14" s="0" t="str">
        <f aca="false">D14&amp;" "&amp;PROPER(C14)&amp;" "</f>
        <v>531 Jonathan </v>
      </c>
      <c r="I14" s="29" t="n">
        <f aca="false">E14</f>
        <v>0.0492013888888889</v>
      </c>
      <c r="J14" s="29" t="s">
        <v>202</v>
      </c>
      <c r="K14" s="0" t="n">
        <f aca="false">F14</f>
        <v>46.71</v>
      </c>
    </row>
    <row r="15" customFormat="false" ht="15" hidden="false" customHeight="false" outlineLevel="0" collapsed="false">
      <c r="A15" s="0" t="str">
        <f aca="false">UPPER(B15)&amp;UPPER(C15)</f>
        <v>CHARLIERBAUDOUIN</v>
      </c>
      <c r="B15" s="13" t="s">
        <v>207</v>
      </c>
      <c r="C15" s="13" t="s">
        <v>89</v>
      </c>
      <c r="D15" s="0" t="n">
        <v>579</v>
      </c>
      <c r="E15" s="29" t="n">
        <v>0.050625</v>
      </c>
      <c r="F15" s="0" t="n">
        <f aca="false">IF(D15&gt;0,ROUND(101-(D15*100/$C$2),2),"")</f>
        <v>41.8</v>
      </c>
      <c r="H15" s="0" t="str">
        <f aca="false">D15&amp;" "&amp;PROPER(C15)&amp;" "</f>
        <v>579 Baudouin </v>
      </c>
      <c r="I15" s="29" t="n">
        <f aca="false">E15</f>
        <v>0.050625</v>
      </c>
      <c r="J15" s="29" t="s">
        <v>202</v>
      </c>
      <c r="K15" s="0" t="n">
        <f aca="false">F15</f>
        <v>41.8</v>
      </c>
    </row>
    <row r="16" customFormat="false" ht="15" hidden="false" customHeight="false" outlineLevel="0" collapsed="false">
      <c r="A16" s="0" t="str">
        <f aca="false">UPPER(B16)&amp;UPPER(C16)</f>
        <v>MAJAQUENTIN</v>
      </c>
      <c r="B16" s="13" t="s">
        <v>255</v>
      </c>
      <c r="C16" s="13" t="s">
        <v>95</v>
      </c>
      <c r="D16" s="0" t="n">
        <v>585</v>
      </c>
      <c r="E16" s="29" t="n">
        <v>0.0507407407407407</v>
      </c>
      <c r="F16" s="0" t="n">
        <f aca="false">IF(D16&gt;0,ROUND(101-(D16*100/$C$2),2),"")</f>
        <v>41.18</v>
      </c>
      <c r="H16" s="0" t="str">
        <f aca="false">D16&amp;" "&amp;PROPER(C16)&amp;" "</f>
        <v>585 Quentin </v>
      </c>
      <c r="I16" s="29" t="n">
        <f aca="false">E16</f>
        <v>0.0507407407407407</v>
      </c>
      <c r="J16" s="29" t="s">
        <v>202</v>
      </c>
      <c r="K16" s="0" t="n">
        <f aca="false">F16</f>
        <v>41.18</v>
      </c>
    </row>
    <row r="17" customFormat="false" ht="15" hidden="false" customHeight="false" outlineLevel="0" collapsed="false">
      <c r="A17" s="0" t="str">
        <f aca="false">UPPER(B17)&amp;UPPER(C17)</f>
        <v>LEHAIREDAVID L.</v>
      </c>
      <c r="B17" s="13" t="s">
        <v>220</v>
      </c>
      <c r="C17" s="13" t="s">
        <v>99</v>
      </c>
      <c r="D17" s="0" t="n">
        <v>598</v>
      </c>
      <c r="E17" s="29" t="n">
        <v>0.0509722222222222</v>
      </c>
      <c r="F17" s="0" t="n">
        <f aca="false">IF(D17&gt;0,ROUND(101-(D17*100/$C$2),2),"")</f>
        <v>39.85</v>
      </c>
      <c r="H17" s="0" t="str">
        <f aca="false">D17&amp;" "&amp;PROPER(C17)&amp;" "</f>
        <v>598 David L. </v>
      </c>
      <c r="I17" s="29" t="n">
        <f aca="false">E17</f>
        <v>0.0509722222222222</v>
      </c>
      <c r="J17" s="29" t="s">
        <v>202</v>
      </c>
      <c r="K17" s="0" t="n">
        <f aca="false">F17</f>
        <v>39.85</v>
      </c>
    </row>
    <row r="18" customFormat="false" ht="15" hidden="false" customHeight="false" outlineLevel="0" collapsed="false">
      <c r="A18" s="0" t="str">
        <f aca="false">UPPER(B18)&amp;UPPER(C18)</f>
        <v>MERTENSANNE</v>
      </c>
      <c r="B18" s="13" t="s">
        <v>260</v>
      </c>
      <c r="C18" s="13" t="s">
        <v>119</v>
      </c>
      <c r="D18" s="0" t="n">
        <v>626</v>
      </c>
      <c r="E18" s="29" t="n">
        <v>0.0516898148148148</v>
      </c>
      <c r="F18" s="0" t="n">
        <f aca="false">IF(D18&gt;0,ROUND(101-(D18*100/$C$2),2),"")</f>
        <v>36.99</v>
      </c>
      <c r="H18" s="0" t="str">
        <f aca="false">D18&amp;" "&amp;PROPER(C18)&amp;" "</f>
        <v>626 Anne </v>
      </c>
      <c r="I18" s="29" t="n">
        <f aca="false">E18</f>
        <v>0.0516898148148148</v>
      </c>
      <c r="J18" s="29" t="s">
        <v>202</v>
      </c>
      <c r="K18" s="0" t="n">
        <f aca="false">F18</f>
        <v>36.99</v>
      </c>
    </row>
    <row r="19" customFormat="false" ht="15" hidden="false" customHeight="false" outlineLevel="0" collapsed="false">
      <c r="A19" s="0" t="str">
        <f aca="false">UPPER(B19)&amp;UPPER(C19)</f>
        <v>LAGAERTRITA</v>
      </c>
      <c r="B19" s="13" t="s">
        <v>209</v>
      </c>
      <c r="C19" s="13" t="s">
        <v>91</v>
      </c>
      <c r="D19" s="0" t="n">
        <v>630</v>
      </c>
      <c r="E19" s="29" t="n">
        <v>0.0518055555555556</v>
      </c>
      <c r="F19" s="0" t="n">
        <f aca="false">IF(D19&gt;0,ROUND(101-(D19*100/$C$2),2),"")</f>
        <v>36.58</v>
      </c>
      <c r="H19" s="0" t="str">
        <f aca="false">D19&amp;" "&amp;PROPER(C19)&amp;" "</f>
        <v>630 Rita </v>
      </c>
      <c r="I19" s="29" t="n">
        <f aca="false">E19</f>
        <v>0.0518055555555556</v>
      </c>
      <c r="J19" s="29" t="s">
        <v>202</v>
      </c>
      <c r="K19" s="0" t="n">
        <f aca="false">F19</f>
        <v>36.58</v>
      </c>
    </row>
    <row r="20" customFormat="false" ht="15" hidden="false" customHeight="false" outlineLevel="0" collapsed="false">
      <c r="A20" s="0" t="str">
        <f aca="false">UPPER(B20)&amp;UPPER(C20)</f>
        <v>GAGNONMARIE-JOSÉE</v>
      </c>
      <c r="B20" s="13" t="s">
        <v>248</v>
      </c>
      <c r="C20" s="13" t="s">
        <v>97</v>
      </c>
      <c r="D20" s="0" t="n">
        <v>643</v>
      </c>
      <c r="E20" s="29" t="n">
        <v>0.0521412037037037</v>
      </c>
      <c r="F20" s="0" t="n">
        <f aca="false">IF(D20&gt;0,ROUND(101-(D20*100/$C$2),2),"")</f>
        <v>35.25</v>
      </c>
      <c r="H20" s="0" t="str">
        <f aca="false">D20&amp;" "&amp;PROPER(C20)&amp;" "</f>
        <v>643 Marie-Josée </v>
      </c>
      <c r="I20" s="29" t="n">
        <f aca="false">E20</f>
        <v>0.0521412037037037</v>
      </c>
      <c r="J20" s="29" t="s">
        <v>202</v>
      </c>
      <c r="K20" s="0" t="n">
        <f aca="false">F20</f>
        <v>35.25</v>
      </c>
    </row>
    <row r="21" customFormat="false" ht="15" hidden="false" customHeight="false" outlineLevel="0" collapsed="false">
      <c r="A21" s="0" t="str">
        <f aca="false">UPPER(B21)&amp;UPPER(C21)</f>
        <v>COOSEMANSISABELLE C.</v>
      </c>
      <c r="B21" s="13" t="s">
        <v>211</v>
      </c>
      <c r="C21" s="13" t="s">
        <v>101</v>
      </c>
      <c r="D21" s="0" t="n">
        <v>806</v>
      </c>
      <c r="E21" s="29" t="n">
        <v>0.0565856481481481</v>
      </c>
      <c r="F21" s="0" t="n">
        <f aca="false">IF(D21&gt;0,ROUND(101-(D21*100/$C$2),2),"")</f>
        <v>18.59</v>
      </c>
      <c r="H21" s="0" t="str">
        <f aca="false">D21&amp;" "&amp;PROPER(C21)&amp;" "</f>
        <v>806 Isabelle C. </v>
      </c>
      <c r="I21" s="29" t="n">
        <f aca="false">E21</f>
        <v>0.0565856481481481</v>
      </c>
      <c r="J21" s="29" t="s">
        <v>202</v>
      </c>
      <c r="K21" s="0" t="n">
        <f aca="false">F21</f>
        <v>18.59</v>
      </c>
    </row>
    <row r="22" customFormat="false" ht="15" hidden="false" customHeight="false" outlineLevel="0" collapsed="false">
      <c r="A22" s="0" t="str">
        <f aca="false">UPPER(B22)&amp;UPPER(C22)</f>
        <v>DE ROECKMONIQUE</v>
      </c>
      <c r="B22" s="13" t="s">
        <v>237</v>
      </c>
      <c r="C22" s="13" t="s">
        <v>105</v>
      </c>
      <c r="D22" s="0" t="n">
        <v>833</v>
      </c>
      <c r="E22" s="29" t="n">
        <v>0.0580324074074074</v>
      </c>
      <c r="F22" s="0" t="n">
        <f aca="false">IF(D22&gt;0,ROUND(101-(D22*100/$C$2),2),"")</f>
        <v>15.83</v>
      </c>
      <c r="H22" s="0" t="str">
        <f aca="false">D22&amp;" "&amp;PROPER(C22)&amp;" "</f>
        <v>833 Monique </v>
      </c>
      <c r="I22" s="29" t="n">
        <f aca="false">E22</f>
        <v>0.0580324074074074</v>
      </c>
      <c r="J22" s="29" t="s">
        <v>202</v>
      </c>
      <c r="K22" s="0" t="n">
        <f aca="false">F22</f>
        <v>15.83</v>
      </c>
    </row>
    <row r="23" customFormat="false" ht="15" hidden="false" customHeight="false" outlineLevel="0" collapsed="false">
      <c r="A23" s="0" t="str">
        <f aca="false">UPPER(B23)&amp;UPPER(C23)</f>
        <v>DUMONTDOMINIQUE D.</v>
      </c>
      <c r="B23" s="13" t="s">
        <v>241</v>
      </c>
      <c r="C23" s="13" t="s">
        <v>125</v>
      </c>
      <c r="D23" s="0" t="n">
        <v>846</v>
      </c>
      <c r="E23" s="29" t="n">
        <v>0.0587615740740741</v>
      </c>
      <c r="F23" s="0" t="n">
        <f aca="false">IF(D23&gt;0,ROUND(101-(D23*100/$C$2),2),"")</f>
        <v>14.5</v>
      </c>
      <c r="H23" s="0" t="str">
        <f aca="false">D23&amp;" "&amp;PROPER(C23)&amp;" "</f>
        <v>846 Dominique D. </v>
      </c>
      <c r="I23" s="29" t="n">
        <f aca="false">E23</f>
        <v>0.0587615740740741</v>
      </c>
      <c r="J23" s="29" t="s">
        <v>202</v>
      </c>
      <c r="K23" s="0" t="n">
        <f aca="false">F23</f>
        <v>14.5</v>
      </c>
    </row>
    <row r="24" customFormat="false" ht="15" hidden="false" customHeight="false" outlineLevel="0" collapsed="false">
      <c r="A24" s="0" t="str">
        <f aca="false">UPPER(B24)&amp;UPPER(C24)</f>
        <v>ANDRIESSENSBRIGITTE</v>
      </c>
      <c r="B24" s="13" t="s">
        <v>229</v>
      </c>
      <c r="C24" s="13" t="s">
        <v>117</v>
      </c>
      <c r="D24" s="0" t="n">
        <v>847</v>
      </c>
      <c r="E24" s="29" t="n">
        <v>0.0587731481481482</v>
      </c>
      <c r="F24" s="0" t="n">
        <f aca="false">IF(D24&gt;0,ROUND(101-(D24*100/$C$2),2),"")</f>
        <v>14.39</v>
      </c>
      <c r="H24" s="0" t="str">
        <f aca="false">D24&amp;" "&amp;PROPER(C24)&amp;" "</f>
        <v>847 Brigitte </v>
      </c>
      <c r="I24" s="29" t="n">
        <f aca="false">E24</f>
        <v>0.0587731481481482</v>
      </c>
      <c r="J24" s="29" t="s">
        <v>202</v>
      </c>
      <c r="K24" s="0" t="n">
        <f aca="false">F24</f>
        <v>14.39</v>
      </c>
    </row>
    <row r="25" customFormat="false" ht="15" hidden="false" customHeight="false" outlineLevel="0" collapsed="false">
      <c r="A25" s="0" t="str">
        <f aca="false">UPPER(B25)&amp;UPPER(C25)</f>
        <v>COLLARDBERNADETTE</v>
      </c>
      <c r="B25" s="13" t="s">
        <v>236</v>
      </c>
      <c r="C25" s="13" t="s">
        <v>145</v>
      </c>
      <c r="D25" s="0" t="n">
        <v>928</v>
      </c>
      <c r="E25" s="29" t="n">
        <v>0.0633449074074074</v>
      </c>
      <c r="F25" s="0" t="n">
        <f aca="false">IF(D25&gt;0,ROUND(101-(D25*100/$C$2),2),"")</f>
        <v>6.11</v>
      </c>
      <c r="H25" s="0" t="str">
        <f aca="false">D25&amp;" "&amp;PROPER(C25)&amp;" "</f>
        <v>928 Bernadette </v>
      </c>
      <c r="I25" s="29" t="n">
        <f aca="false">E25</f>
        <v>0.0633449074074074</v>
      </c>
      <c r="J25" s="29" t="s">
        <v>202</v>
      </c>
      <c r="K25" s="0" t="n">
        <f aca="false">F25</f>
        <v>6.11</v>
      </c>
    </row>
    <row r="26" customFormat="false" ht="15" hidden="false" customHeight="false" outlineLevel="0" collapsed="false">
      <c r="A26" s="0" t="str">
        <f aca="false">UPPER(B26)&amp;UPPER(C26)</f>
        <v>EECKHOUTMARC E.</v>
      </c>
      <c r="B26" s="13" t="s">
        <v>223</v>
      </c>
      <c r="C26" s="13" t="s">
        <v>78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PARADADAVID P.</v>
      </c>
      <c r="B27" s="13" t="s">
        <v>264</v>
      </c>
      <c r="C27" s="13" t="s">
        <v>82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MINOTJÉRÔME</v>
      </c>
      <c r="B28" s="13" t="s">
        <v>261</v>
      </c>
      <c r="C28" s="13" t="s">
        <v>109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VANCUTSEMBERTRAND</v>
      </c>
      <c r="B29" s="13" t="s">
        <v>205</v>
      </c>
      <c r="C29" s="13" t="s">
        <v>87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MARTINPATRICIA</v>
      </c>
      <c r="B30" s="13" t="s">
        <v>106</v>
      </c>
      <c r="C30" s="13" t="s">
        <v>107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GASKINRUDI</v>
      </c>
      <c r="B31" s="13" t="s">
        <v>213</v>
      </c>
      <c r="C31" s="13" t="s">
        <v>103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TCHATCHOUANG NANAPRUDENCE</v>
      </c>
      <c r="B32" s="13" t="s">
        <v>267</v>
      </c>
      <c r="C32" s="13" t="s">
        <v>121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DOYENFANNY</v>
      </c>
      <c r="B33" s="13" t="s">
        <v>240</v>
      </c>
      <c r="C33" s="13" t="s">
        <v>164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MAHYSYLVIE M.</v>
      </c>
      <c r="B34" s="13" t="s">
        <v>254</v>
      </c>
      <c r="C34" s="13" t="s">
        <v>127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QUIEVREUXEDDY</v>
      </c>
      <c r="B35" s="13" t="s">
        <v>265</v>
      </c>
      <c r="C35" s="13" t="s">
        <v>132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TRAENMARTINE T.</v>
      </c>
      <c r="B36" s="13" t="s">
        <v>268</v>
      </c>
      <c r="C36" s="13" t="s">
        <v>178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HOCQUETBENJAMIN</v>
      </c>
      <c r="B37" s="13" t="s">
        <v>216</v>
      </c>
      <c r="C37" s="13" t="s">
        <v>93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MATONHERMAN</v>
      </c>
      <c r="B38" s="13" t="s">
        <v>224</v>
      </c>
      <c r="C38" s="13" t="s">
        <v>113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WASTERZAKFREDERIK</v>
      </c>
      <c r="B39" s="13" t="s">
        <v>218</v>
      </c>
      <c r="C39" s="13" t="s">
        <v>111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ZOCASTELLOMARCO</v>
      </c>
      <c r="B40" s="13" t="s">
        <v>273</v>
      </c>
      <c r="C40" s="13" t="s">
        <v>274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GINEPROLAURENCE</v>
      </c>
      <c r="B41" s="13" t="s">
        <v>249</v>
      </c>
      <c r="C41" s="13" t="s">
        <v>166</v>
      </c>
      <c r="E41" s="29"/>
    </row>
    <row r="42" customFormat="false" ht="15" hidden="false" customHeight="false" outlineLevel="0" collapsed="false">
      <c r="A42" s="0" t="str">
        <f aca="false">UPPER(B42)&amp;UPPER(C42)</f>
        <v>LANGHENDRIESDOMINIQUE L.</v>
      </c>
      <c r="B42" s="13" t="s">
        <v>252</v>
      </c>
      <c r="C42" s="13" t="s">
        <v>130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AISSATOUISSA</v>
      </c>
      <c r="B43" s="13" t="s">
        <v>226</v>
      </c>
      <c r="C43" s="13" t="s">
        <v>227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BEQUETGINETTE</v>
      </c>
      <c r="B44" s="13" t="s">
        <v>230</v>
      </c>
      <c r="C44" s="13" t="s">
        <v>231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BERTHEREAUPASCAL</v>
      </c>
      <c r="B45" s="13" t="s">
        <v>232</v>
      </c>
      <c r="C45" s="13" t="s">
        <v>233</v>
      </c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BRICHETMARTINE B.</v>
      </c>
      <c r="B46" s="13" t="s">
        <v>225</v>
      </c>
      <c r="C46" s="13" t="s">
        <v>141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CHALLEEMMANUELLE</v>
      </c>
      <c r="B47" s="13" t="s">
        <v>234</v>
      </c>
      <c r="C47" s="13" t="s">
        <v>143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DEFREYNETHOMAS</v>
      </c>
      <c r="B48" s="13" t="s">
        <v>238</v>
      </c>
      <c r="C48" s="13" t="s">
        <v>239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DURITALILIAN</v>
      </c>
      <c r="B49" s="13" t="s">
        <v>204</v>
      </c>
      <c r="C49" s="13" t="s">
        <v>152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FABRISHUGO</v>
      </c>
      <c r="B50" s="13" t="s">
        <v>222</v>
      </c>
      <c r="C50" s="13" t="s">
        <v>68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FAUCONNIERISABELLE F.</v>
      </c>
      <c r="B51" s="13" t="s">
        <v>242</v>
      </c>
      <c r="C51" s="13" t="s">
        <v>243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FIACCAPRILECARMELA</v>
      </c>
      <c r="B52" s="13" t="s">
        <v>244</v>
      </c>
      <c r="C52" s="13" t="s">
        <v>245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GODEAUARIANE</v>
      </c>
      <c r="B53" s="13" t="s">
        <v>372</v>
      </c>
      <c r="C53" s="13" t="s">
        <v>373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HUSTINMARC H.</v>
      </c>
      <c r="B54" s="13" t="s">
        <v>221</v>
      </c>
      <c r="C54" s="13" t="s">
        <v>156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LEHAIREIVAN</v>
      </c>
      <c r="B55" s="13" t="s">
        <v>220</v>
      </c>
      <c r="C55" s="13" t="s">
        <v>162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MAROTTAROCCO</v>
      </c>
      <c r="B56" s="13" t="s">
        <v>256</v>
      </c>
      <c r="C56" s="13" t="s">
        <v>168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MEHOUDENSALAIN</v>
      </c>
      <c r="B57" s="13" t="s">
        <v>258</v>
      </c>
      <c r="C57" s="13" t="s">
        <v>259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MORO LAVADOAMBROSIO</v>
      </c>
      <c r="B58" s="13" t="s">
        <v>262</v>
      </c>
      <c r="C58" s="13" t="s">
        <v>263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PLETINCKXISABELLE P.</v>
      </c>
      <c r="B59" s="13" t="s">
        <v>203</v>
      </c>
      <c r="C59" s="13" t="s">
        <v>159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QUINTYNMATHIEU</v>
      </c>
      <c r="B60" s="13" t="s">
        <v>214</v>
      </c>
      <c r="C60" s="13" t="s">
        <v>115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SIRAUXLAURENT</v>
      </c>
      <c r="B61" s="13" t="s">
        <v>266</v>
      </c>
      <c r="C61" s="13" t="s">
        <v>151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VAN ERTBRUGGENJOHAN</v>
      </c>
      <c r="B62" s="13" t="s">
        <v>269</v>
      </c>
      <c r="C62" s="13" t="s">
        <v>270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VANHOUCHELAURENT</v>
      </c>
      <c r="B63" s="13" t="s">
        <v>271</v>
      </c>
      <c r="C63" s="13" t="s">
        <v>151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DE CONINCKBENOÎT</v>
      </c>
      <c r="B64" s="13" t="s">
        <v>201</v>
      </c>
      <c r="C64" s="13" t="s">
        <v>60</v>
      </c>
      <c r="F64" s="0" t="str">
        <f aca="false">IF(D64&gt;0,ROUND(101-(D64*100/$C$2),2),"")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4"/>
  <sheetViews>
    <sheetView showFormulas="false" showGridLines="true" showRowColHeaders="true" showZeros="true" rightToLeft="false" tabSelected="false" showOutlineSymbols="true" defaultGridColor="true" view="normal" topLeftCell="B35" colorId="64" zoomScale="100" zoomScaleNormal="100" zoomScalePageLayoutView="100" workbookViewId="0">
      <selection pane="topLeft" activeCell="C58" activeCellId="0" sqref="C58"/>
    </sheetView>
  </sheetViews>
  <sheetFormatPr defaultRowHeight="15" zeroHeight="false" outlineLevelRow="0" outlineLevelCol="1"/>
  <cols>
    <col collapsed="false" customWidth="true" hidden="true" outlineLevel="0" max="1" min="1" style="0" width="31.71"/>
    <col collapsed="false" customWidth="true" hidden="false" outlineLevel="0" max="2" min="2" style="13" width="23.43"/>
    <col collapsed="false" customWidth="true" hidden="false" outlineLevel="0" max="3" min="3" style="13" width="12.28"/>
    <col collapsed="false" customWidth="true" hidden="false" outlineLevel="0" max="4" min="4" style="0" width="6.43"/>
    <col collapsed="false" customWidth="true" hidden="false" outlineLevel="0" max="5" min="5" style="0" width="8.14"/>
    <col collapsed="false" customWidth="true" hidden="false" outlineLevel="0" max="6" min="6" style="0" width="7.57"/>
    <col collapsed="false" customWidth="true" hidden="false" outlineLevel="0" max="7" min="7" style="0" width="25.42"/>
    <col collapsed="false" customWidth="true" hidden="true" outlineLevel="1" max="8" min="8" style="0" width="17.28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3.71"/>
    <col collapsed="false" customWidth="true" hidden="true" outlineLevel="0" max="13" min="13" style="0" width="3.71"/>
    <col collapsed="false" customWidth="true" hidden="false" outlineLevel="0" max="14" min="14" style="0" width="6"/>
    <col collapsed="false" customWidth="true" hidden="false" outlineLevel="0" max="15" min="15" style="0" width="8.85"/>
    <col collapsed="false" customWidth="true" hidden="false" outlineLevel="0" max="16" min="16" style="0" width="6.43"/>
    <col collapsed="false" customWidth="true" hidden="false" outlineLevel="0" max="17" min="17" style="0" width="8.14"/>
    <col collapsed="false" customWidth="true" hidden="false" outlineLevel="0" max="18" min="18" style="0" width="7.57"/>
    <col collapsed="false" customWidth="true" hidden="false" outlineLevel="0" max="19" min="19" style="0" width="11.57"/>
    <col collapsed="false" customWidth="true" hidden="false" outlineLevel="0" max="20" min="20" style="0" width="8.85"/>
    <col collapsed="false" customWidth="true" hidden="false" outlineLevel="0" max="21" min="21" style="0" width="6.43"/>
    <col collapsed="false" customWidth="true" hidden="false" outlineLevel="0" max="22" min="22" style="0" width="8.14"/>
    <col collapsed="false" customWidth="true" hidden="false" outlineLevel="0" max="23" min="23" style="0" width="7.57"/>
    <col collapsed="false" customWidth="true" hidden="false" outlineLevel="0" max="260" min="24" style="0" width="9.14"/>
    <col collapsed="false" customWidth="true" hidden="false" outlineLevel="0" max="1025" min="261" style="0" width="9"/>
  </cols>
  <sheetData>
    <row r="1" customFormat="false" ht="15" hidden="false" customHeight="false" outlineLevel="0" collapsed="false">
      <c r="B1" s="26" t="s">
        <v>382</v>
      </c>
      <c r="C1" s="21"/>
      <c r="N1" s="26" t="s">
        <v>383</v>
      </c>
      <c r="O1" s="21"/>
    </row>
    <row r="2" customFormat="false" ht="15" hidden="false" customHeight="false" outlineLevel="0" collapsed="false">
      <c r="B2" s="13" t="s">
        <v>194</v>
      </c>
      <c r="C2" s="13" t="n">
        <v>1066</v>
      </c>
      <c r="N2" s="0" t="s">
        <v>194</v>
      </c>
      <c r="O2" s="0" t="n">
        <v>180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" t="s">
        <v>195</v>
      </c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76</v>
      </c>
      <c r="E4" s="29" t="n">
        <v>0.0370601851851852</v>
      </c>
      <c r="F4" s="0" t="n">
        <f aca="false">IF(D4&gt;0,ROUND(101-(D4*100/$C$2),2),"")</f>
        <v>93.87</v>
      </c>
      <c r="H4" s="0" t="str">
        <f aca="false">D4&amp;" "&amp;PROPER(C4)&amp;" "</f>
        <v>76 Didier </v>
      </c>
      <c r="I4" s="29" t="n">
        <f aca="false">E4</f>
        <v>0.0370601851851852</v>
      </c>
      <c r="J4" s="29" t="s">
        <v>202</v>
      </c>
      <c r="K4" s="0" t="n">
        <f aca="false">F4</f>
        <v>93.87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11</v>
      </c>
      <c r="Q4" s="29" t="n">
        <v>0.0176388888888889</v>
      </c>
      <c r="R4" s="0" t="n">
        <f aca="false">ROUND((101-(P4*100/$O$2))*0.8,2)</f>
        <v>75.91</v>
      </c>
    </row>
    <row r="5" customFormat="false" ht="15" hidden="false" customHeight="false" outlineLevel="0" collapsed="false">
      <c r="A5" s="0" t="str">
        <f aca="false">UPPER(B5)&amp;UPPER(C5)</f>
        <v>FURNARIROBERTO</v>
      </c>
      <c r="B5" s="13" t="s">
        <v>247</v>
      </c>
      <c r="C5" s="13" t="s">
        <v>64</v>
      </c>
      <c r="D5" s="0" t="n">
        <v>118</v>
      </c>
      <c r="E5" s="29" t="n">
        <v>0.0384953703703704</v>
      </c>
      <c r="F5" s="0" t="n">
        <f aca="false">IF(D5&gt;0,ROUND(101-(D5*100/$C$2),2),"")</f>
        <v>89.93</v>
      </c>
      <c r="H5" s="0" t="str">
        <f aca="false">D5&amp;" "&amp;PROPER(C5)&amp;" "</f>
        <v>118 Roberto </v>
      </c>
      <c r="I5" s="29" t="n">
        <f aca="false">E5</f>
        <v>0.0384953703703704</v>
      </c>
      <c r="J5" s="29" t="s">
        <v>202</v>
      </c>
      <c r="K5" s="0" t="n">
        <f aca="false">F5</f>
        <v>89.93</v>
      </c>
    </row>
    <row r="6" customFormat="false" ht="15" hidden="false" customHeight="false" outlineLevel="0" collapsed="false">
      <c r="A6" s="0" t="str">
        <f aca="false">UPPER(B6)&amp;UPPER(C6)</f>
        <v>DEMOULINOLIVIER</v>
      </c>
      <c r="B6" s="13" t="s">
        <v>206</v>
      </c>
      <c r="C6" s="13" t="s">
        <v>66</v>
      </c>
      <c r="D6" s="0" t="n">
        <v>239</v>
      </c>
      <c r="E6" s="29" t="n">
        <v>0.0416666666666667</v>
      </c>
      <c r="F6" s="0" t="n">
        <f aca="false">IF(D6&gt;0,ROUND(101-(D6*100/$C$2),2),"")</f>
        <v>78.58</v>
      </c>
      <c r="H6" s="0" t="str">
        <f aca="false">D6&amp;" "&amp;PROPER(C6)&amp;" "</f>
        <v>239 Olivier </v>
      </c>
      <c r="I6" s="29" t="n">
        <f aca="false">E6</f>
        <v>0.0416666666666667</v>
      </c>
      <c r="J6" s="29" t="s">
        <v>202</v>
      </c>
      <c r="K6" s="0" t="n">
        <f aca="false">F6</f>
        <v>78.58</v>
      </c>
    </row>
    <row r="7" customFormat="false" ht="15" hidden="false" customHeight="false" outlineLevel="0" collapsed="false">
      <c r="A7" s="0" t="str">
        <f aca="false">UPPER(B7)&amp;UPPER(C7)</f>
        <v>DERIDDERRODNEY</v>
      </c>
      <c r="B7" s="13" t="s">
        <v>217</v>
      </c>
      <c r="C7" s="13" t="s">
        <v>76</v>
      </c>
      <c r="D7" s="0" t="n">
        <v>321</v>
      </c>
      <c r="E7" s="29" t="n">
        <v>0.043912037037037</v>
      </c>
      <c r="F7" s="0" t="n">
        <f aca="false">IF(D7&gt;0,ROUND(101-(D7*100/$C$2),2),"")</f>
        <v>70.89</v>
      </c>
      <c r="H7" s="0" t="str">
        <f aca="false">D7&amp;" "&amp;PROPER(C7)&amp;" "</f>
        <v>321 Rodney </v>
      </c>
      <c r="I7" s="29" t="n">
        <f aca="false">E7</f>
        <v>0.043912037037037</v>
      </c>
      <c r="J7" s="29" t="s">
        <v>202</v>
      </c>
      <c r="K7" s="0" t="n">
        <f aca="false">F7</f>
        <v>70.89</v>
      </c>
    </row>
    <row r="8" customFormat="false" ht="15" hidden="false" customHeight="false" outlineLevel="0" collapsed="false">
      <c r="A8" s="0" t="str">
        <f aca="false">UPPER(B8)&amp;UPPER(C8)</f>
        <v>EECKHOUTMARC E.</v>
      </c>
      <c r="B8" s="13" t="s">
        <v>223</v>
      </c>
      <c r="C8" s="13" t="s">
        <v>78</v>
      </c>
      <c r="D8" s="0" t="n">
        <v>346</v>
      </c>
      <c r="E8" s="29" t="n">
        <v>0.0443055555555555</v>
      </c>
      <c r="F8" s="0" t="n">
        <f aca="false">IF(D8&gt;0,ROUND(101-(D8*100/$C$2),2),"")</f>
        <v>68.54</v>
      </c>
      <c r="H8" s="0" t="str">
        <f aca="false">D8&amp;" "&amp;PROPER(C8)&amp;" "</f>
        <v>346 Marc E. </v>
      </c>
      <c r="I8" s="29" t="n">
        <f aca="false">E8</f>
        <v>0.0443055555555555</v>
      </c>
      <c r="J8" s="29" t="s">
        <v>202</v>
      </c>
      <c r="K8" s="0" t="n">
        <f aca="false">F8</f>
        <v>68.54</v>
      </c>
    </row>
    <row r="9" customFormat="false" ht="15" hidden="false" customHeight="false" outlineLevel="0" collapsed="false">
      <c r="A9" s="0" t="str">
        <f aca="false">UPPER(B9)&amp;UPPER(C9)</f>
        <v>PARADADAVID P.</v>
      </c>
      <c r="B9" s="13" t="s">
        <v>264</v>
      </c>
      <c r="C9" s="13" t="s">
        <v>82</v>
      </c>
      <c r="D9" s="0" t="n">
        <v>396</v>
      </c>
      <c r="E9" s="29" t="n">
        <v>0.0453703703703704</v>
      </c>
      <c r="F9" s="0" t="n">
        <f aca="false">IF(D9&gt;0,ROUND(101-(D9*100/$C$2),2),"")</f>
        <v>63.85</v>
      </c>
      <c r="H9" s="0" t="str">
        <f aca="false">D9&amp;" "&amp;PROPER(C9)&amp;" "</f>
        <v>396 David P. </v>
      </c>
      <c r="I9" s="29" t="n">
        <f aca="false">E9</f>
        <v>0.0453703703703704</v>
      </c>
      <c r="J9" s="29" t="s">
        <v>202</v>
      </c>
      <c r="K9" s="0" t="n">
        <f aca="false">F9</f>
        <v>63.85</v>
      </c>
    </row>
    <row r="10" customFormat="false" ht="15" hidden="false" customHeight="false" outlineLevel="0" collapsed="false">
      <c r="A10" s="0" t="str">
        <f aca="false">UPPER(B10)&amp;UPPER(C10)</f>
        <v>PLETINCKXSYLVIE P.</v>
      </c>
      <c r="B10" s="13" t="s">
        <v>203</v>
      </c>
      <c r="C10" s="13" t="s">
        <v>72</v>
      </c>
      <c r="D10" s="0" t="n">
        <v>455</v>
      </c>
      <c r="E10" s="29" t="n">
        <v>0.0469675925925926</v>
      </c>
      <c r="F10" s="0" t="n">
        <f aca="false">IF(D10&gt;0,ROUND(101-(D10*100/$C$2),2),"")</f>
        <v>58.32</v>
      </c>
      <c r="H10" s="0" t="str">
        <f aca="false">D10&amp;" "&amp;PROPER(C10)&amp;" "</f>
        <v>455 Sylvie P. </v>
      </c>
      <c r="I10" s="29" t="n">
        <f aca="false">E10</f>
        <v>0.0469675925925926</v>
      </c>
      <c r="J10" s="29" t="s">
        <v>202</v>
      </c>
      <c r="K10" s="0" t="n">
        <f aca="false">F10</f>
        <v>58.32</v>
      </c>
    </row>
    <row r="11" customFormat="false" ht="15" hidden="false" customHeight="false" outlineLevel="0" collapsed="false">
      <c r="A11" s="0" t="str">
        <f aca="false">UPPER(B11)&amp;UPPER(C11)</f>
        <v>GLIBERTLAETITIA</v>
      </c>
      <c r="B11" s="13" t="s">
        <v>250</v>
      </c>
      <c r="C11" s="13" t="s">
        <v>85</v>
      </c>
      <c r="D11" s="0" t="n">
        <v>459</v>
      </c>
      <c r="E11" s="29" t="n">
        <v>0.0470601851851852</v>
      </c>
      <c r="F11" s="0" t="n">
        <f aca="false">IF(D11&gt;0,ROUND(101-(D11*100/$C$2),2),"")</f>
        <v>57.94</v>
      </c>
      <c r="H11" s="0" t="str">
        <f aca="false">D11&amp;" "&amp;PROPER(C11)&amp;" "</f>
        <v>459 Laetitia </v>
      </c>
      <c r="I11" s="29" t="n">
        <f aca="false">E11</f>
        <v>0.0470601851851852</v>
      </c>
      <c r="J11" s="29" t="s">
        <v>202</v>
      </c>
      <c r="K11" s="0" t="n">
        <f aca="false">F11</f>
        <v>57.94</v>
      </c>
    </row>
    <row r="12" customFormat="false" ht="15" hidden="false" customHeight="false" outlineLevel="0" collapsed="false">
      <c r="A12" s="0" t="str">
        <f aca="false">UPPER(B12)&amp;UPPER(C12)</f>
        <v>FABRISJONATHAN</v>
      </c>
      <c r="B12" s="13" t="s">
        <v>222</v>
      </c>
      <c r="C12" s="13" t="s">
        <v>83</v>
      </c>
      <c r="D12" s="0" t="n">
        <v>506</v>
      </c>
      <c r="E12" s="29" t="n">
        <v>0.0479050925925926</v>
      </c>
      <c r="F12" s="0" t="n">
        <f aca="false">IF(D12&gt;0,ROUND(101-(D12*100/$C$2),2),"")</f>
        <v>53.53</v>
      </c>
      <c r="H12" s="0" t="str">
        <f aca="false">D12&amp;" "&amp;PROPER(C12)&amp;" "</f>
        <v>506 Jonathan </v>
      </c>
      <c r="I12" s="29" t="n">
        <f aca="false">E12</f>
        <v>0.0479050925925926</v>
      </c>
      <c r="J12" s="29" t="s">
        <v>202</v>
      </c>
      <c r="K12" s="0" t="n">
        <f aca="false">F12</f>
        <v>53.53</v>
      </c>
    </row>
    <row r="13" customFormat="false" ht="15" hidden="false" customHeight="false" outlineLevel="0" collapsed="false">
      <c r="A13" s="0" t="str">
        <f aca="false">UPPER(B13)&amp;UPPER(C13)</f>
        <v>MINOTJÉRÔME</v>
      </c>
      <c r="B13" s="13" t="s">
        <v>261</v>
      </c>
      <c r="C13" s="13" t="s">
        <v>109</v>
      </c>
      <c r="D13" s="0" t="n">
        <v>557</v>
      </c>
      <c r="E13" s="29" t="n">
        <v>0.0490856481481481</v>
      </c>
      <c r="F13" s="0" t="n">
        <f aca="false">IF(D13&gt;0,ROUND(101-(D13*100/$C$2),2),"")</f>
        <v>48.75</v>
      </c>
      <c r="H13" s="0" t="str">
        <f aca="false">D13&amp;" "&amp;PROPER(C13)&amp;" "</f>
        <v>557 Jérôme </v>
      </c>
      <c r="I13" s="29" t="n">
        <f aca="false">E13</f>
        <v>0.0490856481481481</v>
      </c>
      <c r="J13" s="29" t="s">
        <v>202</v>
      </c>
      <c r="K13" s="0" t="n">
        <f aca="false">F13</f>
        <v>48.75</v>
      </c>
    </row>
    <row r="14" customFormat="false" ht="15" hidden="false" customHeight="false" outlineLevel="0" collapsed="false">
      <c r="A14" s="0" t="str">
        <f aca="false">UPPER(B14)&amp;UPPER(C14)</f>
        <v>MAJAQUENTIN</v>
      </c>
      <c r="B14" s="13" t="s">
        <v>255</v>
      </c>
      <c r="C14" s="13" t="s">
        <v>95</v>
      </c>
      <c r="D14" s="0" t="n">
        <v>606</v>
      </c>
      <c r="E14" s="29" t="n">
        <v>0.0503125</v>
      </c>
      <c r="F14" s="0" t="n">
        <f aca="false">IF(D14&gt;0,ROUND(101-(D14*100/$C$2),2),"")</f>
        <v>44.15</v>
      </c>
      <c r="H14" s="0" t="str">
        <f aca="false">D14&amp;" "&amp;PROPER(C14)&amp;" "</f>
        <v>606 Quentin </v>
      </c>
      <c r="I14" s="29" t="n">
        <f aca="false">E14</f>
        <v>0.0503125</v>
      </c>
      <c r="J14" s="29" t="s">
        <v>202</v>
      </c>
      <c r="K14" s="0" t="n">
        <f aca="false">F14</f>
        <v>44.15</v>
      </c>
    </row>
    <row r="15" customFormat="false" ht="15" hidden="false" customHeight="false" outlineLevel="0" collapsed="false">
      <c r="A15" s="0" t="str">
        <f aca="false">UPPER(B15)&amp;UPPER(C15)</f>
        <v>VANCUTSEMBERTRAND</v>
      </c>
      <c r="B15" s="13" t="s">
        <v>205</v>
      </c>
      <c r="C15" s="13" t="s">
        <v>87</v>
      </c>
      <c r="D15" s="0" t="n">
        <v>650</v>
      </c>
      <c r="E15" s="29" t="n">
        <v>0.0512152777777778</v>
      </c>
      <c r="F15" s="0" t="n">
        <f aca="false">IF(D15&gt;0,ROUND(101-(D15*100/$C$2),2),"")</f>
        <v>40.02</v>
      </c>
      <c r="H15" s="0" t="str">
        <f aca="false">D15&amp;" "&amp;PROPER(C15)&amp;" "</f>
        <v>650 Bertrand </v>
      </c>
      <c r="I15" s="29" t="n">
        <f aca="false">E15</f>
        <v>0.0512152777777778</v>
      </c>
      <c r="J15" s="29" t="s">
        <v>202</v>
      </c>
      <c r="K15" s="0" t="n">
        <f aca="false">F15</f>
        <v>40.02</v>
      </c>
    </row>
    <row r="16" customFormat="false" ht="15" hidden="false" customHeight="false" outlineLevel="0" collapsed="false">
      <c r="A16" s="0" t="str">
        <f aca="false">UPPER(B16)&amp;UPPER(C16)</f>
        <v>CHARLIERBAUDOUIN</v>
      </c>
      <c r="B16" s="13" t="s">
        <v>207</v>
      </c>
      <c r="C16" s="13" t="s">
        <v>89</v>
      </c>
      <c r="D16" s="0" t="n">
        <v>713</v>
      </c>
      <c r="E16" s="29" t="n">
        <v>0.0526736111111111</v>
      </c>
      <c r="F16" s="0" t="n">
        <f aca="false">IF(D16&gt;0,ROUND(101-(D16*100/$C$2),2),"")</f>
        <v>34.11</v>
      </c>
      <c r="H16" s="0" t="str">
        <f aca="false">D16&amp;" "&amp;PROPER(C16)&amp;" "</f>
        <v>713 Baudouin </v>
      </c>
      <c r="I16" s="29" t="n">
        <f aca="false">E16</f>
        <v>0.0526736111111111</v>
      </c>
      <c r="J16" s="29" t="s">
        <v>202</v>
      </c>
      <c r="K16" s="0" t="n">
        <f aca="false">F16</f>
        <v>34.11</v>
      </c>
    </row>
    <row r="17" customFormat="false" ht="15" hidden="false" customHeight="false" outlineLevel="0" collapsed="false">
      <c r="A17" s="0" t="str">
        <f aca="false">UPPER(B17)&amp;UPPER(C17)</f>
        <v>LAGAERTRITA</v>
      </c>
      <c r="B17" s="13" t="s">
        <v>209</v>
      </c>
      <c r="C17" s="13" t="s">
        <v>91</v>
      </c>
      <c r="D17" s="0" t="n">
        <v>799</v>
      </c>
      <c r="E17" s="29" t="n">
        <v>0.0546180555555556</v>
      </c>
      <c r="F17" s="0" t="n">
        <f aca="false">IF(D17&gt;0,ROUND(101-(D17*100/$C$2),2),"")</f>
        <v>26.05</v>
      </c>
      <c r="H17" s="0" t="str">
        <f aca="false">D17&amp;" "&amp;PROPER(C17)&amp;" "</f>
        <v>799 Rita </v>
      </c>
      <c r="I17" s="29" t="n">
        <f aca="false">E17</f>
        <v>0.0546180555555556</v>
      </c>
      <c r="J17" s="29" t="s">
        <v>202</v>
      </c>
      <c r="K17" s="0" t="n">
        <f aca="false">F17</f>
        <v>26.05</v>
      </c>
    </row>
    <row r="18" customFormat="false" ht="15" hidden="false" customHeight="false" outlineLevel="0" collapsed="false">
      <c r="A18" s="0" t="str">
        <f aca="false">UPPER(B18)&amp;UPPER(C18)</f>
        <v>MARTINPATRICIA</v>
      </c>
      <c r="B18" s="13" t="s">
        <v>106</v>
      </c>
      <c r="C18" s="13" t="s">
        <v>107</v>
      </c>
      <c r="D18" s="0" t="n">
        <v>821</v>
      </c>
      <c r="E18" s="29" t="n">
        <v>0.0550694444444444</v>
      </c>
      <c r="F18" s="0" t="n">
        <f aca="false">IF(D18&gt;0,ROUND(101-(D18*100/$C$2),2),"")</f>
        <v>23.98</v>
      </c>
      <c r="H18" s="0" t="str">
        <f aca="false">D18&amp;" "&amp;PROPER(C18)&amp;" "</f>
        <v>821 Patricia </v>
      </c>
      <c r="I18" s="29" t="n">
        <f aca="false">E18</f>
        <v>0.0550694444444444</v>
      </c>
      <c r="J18" s="29" t="s">
        <v>202</v>
      </c>
      <c r="K18" s="0" t="n">
        <f aca="false">F18</f>
        <v>23.98</v>
      </c>
    </row>
    <row r="19" customFormat="false" ht="15" hidden="false" customHeight="false" outlineLevel="0" collapsed="false">
      <c r="A19" s="0" t="str">
        <f aca="false">UPPER(B19)&amp;UPPER(C19)</f>
        <v>GASKINRUDI</v>
      </c>
      <c r="B19" s="13" t="s">
        <v>213</v>
      </c>
      <c r="C19" s="13" t="s">
        <v>103</v>
      </c>
      <c r="D19" s="0" t="n">
        <v>829</v>
      </c>
      <c r="E19" s="29" t="n">
        <v>0.0553009259259259</v>
      </c>
      <c r="F19" s="0" t="n">
        <f aca="false">IF(D19&gt;0,ROUND(101-(D19*100/$C$2),2),"")</f>
        <v>23.23</v>
      </c>
      <c r="H19" s="0" t="str">
        <f aca="false">D19&amp;" "&amp;PROPER(C19)&amp;" "</f>
        <v>829 Rudi </v>
      </c>
      <c r="I19" s="29" t="n">
        <f aca="false">E19</f>
        <v>0.0553009259259259</v>
      </c>
      <c r="J19" s="29" t="s">
        <v>202</v>
      </c>
      <c r="K19" s="0" t="n">
        <f aca="false">F19</f>
        <v>23.23</v>
      </c>
    </row>
    <row r="20" customFormat="false" ht="15" hidden="false" customHeight="false" outlineLevel="0" collapsed="false">
      <c r="A20" s="0" t="str">
        <f aca="false">UPPER(B20)&amp;UPPER(C20)</f>
        <v>TCHATCHOUANG NANAPRUDENCE</v>
      </c>
      <c r="B20" s="13" t="s">
        <v>267</v>
      </c>
      <c r="C20" s="13" t="s">
        <v>121</v>
      </c>
      <c r="D20" s="0" t="n">
        <v>868</v>
      </c>
      <c r="E20" s="29" t="n">
        <v>0.0565856481481481</v>
      </c>
      <c r="F20" s="0" t="n">
        <f aca="false">IF(D20&gt;0,ROUND(101-(D20*100/$C$2),2),"")</f>
        <v>19.57</v>
      </c>
      <c r="H20" s="0" t="str">
        <f aca="false">D20&amp;" "&amp;PROPER(C20)&amp;" "</f>
        <v>868 Prudence </v>
      </c>
      <c r="I20" s="29" t="n">
        <f aca="false">E20</f>
        <v>0.0565856481481481</v>
      </c>
      <c r="J20" s="29" t="s">
        <v>202</v>
      </c>
      <c r="K20" s="0" t="n">
        <f aca="false">F20</f>
        <v>19.57</v>
      </c>
    </row>
    <row r="21" customFormat="false" ht="15" hidden="false" customHeight="false" outlineLevel="0" collapsed="false">
      <c r="A21" s="0" t="str">
        <f aca="false">UPPER(B21)&amp;UPPER(C21)</f>
        <v>COOSEMANSISABELLE C.</v>
      </c>
      <c r="B21" s="13" t="s">
        <v>211</v>
      </c>
      <c r="C21" s="13" t="s">
        <v>101</v>
      </c>
      <c r="D21" s="0" t="n">
        <v>879</v>
      </c>
      <c r="E21" s="29" t="n">
        <v>0.0569675925925926</v>
      </c>
      <c r="F21" s="0" t="n">
        <f aca="false">IF(D21&gt;0,ROUND(101-(D21*100/$C$2),2),"")</f>
        <v>18.54</v>
      </c>
      <c r="G21" s="38"/>
      <c r="H21" s="0" t="str">
        <f aca="false">D21&amp;" "&amp;PROPER(C21)&amp;" "</f>
        <v>879 Isabelle C. </v>
      </c>
      <c r="I21" s="29" t="n">
        <f aca="false">E21</f>
        <v>0.0569675925925926</v>
      </c>
      <c r="J21" s="29" t="s">
        <v>202</v>
      </c>
      <c r="K21" s="0" t="n">
        <f aca="false">F21</f>
        <v>18.54</v>
      </c>
    </row>
    <row r="22" customFormat="false" ht="15" hidden="false" customHeight="false" outlineLevel="0" collapsed="false">
      <c r="A22" s="0" t="str">
        <f aca="false">UPPER(B22)&amp;UPPER(C22)</f>
        <v>ANDRIESSENSBRIGITTE</v>
      </c>
      <c r="B22" s="13" t="s">
        <v>229</v>
      </c>
      <c r="C22" s="13" t="s">
        <v>117</v>
      </c>
      <c r="D22" s="0" t="n">
        <v>945</v>
      </c>
      <c r="E22" s="29" t="n">
        <v>0.0591203703703704</v>
      </c>
      <c r="F22" s="0" t="n">
        <f aca="false">IF(D22&gt;0,ROUND(101-(D22*100/$C$2),2),"")</f>
        <v>12.35</v>
      </c>
      <c r="H22" s="0" t="str">
        <f aca="false">D22&amp;" "&amp;PROPER(C22)&amp;" "</f>
        <v>945 Brigitte </v>
      </c>
      <c r="I22" s="29" t="n">
        <f aca="false">E22</f>
        <v>0.0591203703703704</v>
      </c>
      <c r="J22" s="29" t="s">
        <v>202</v>
      </c>
      <c r="K22" s="0" t="n">
        <f aca="false">F22</f>
        <v>12.35</v>
      </c>
    </row>
    <row r="23" customFormat="false" ht="15" hidden="false" customHeight="false" outlineLevel="0" collapsed="false">
      <c r="A23" s="0" t="str">
        <f aca="false">UPPER(B23)&amp;UPPER(C23)</f>
        <v>DOYENFANNY</v>
      </c>
      <c r="B23" s="13" t="s">
        <v>240</v>
      </c>
      <c r="C23" s="13" t="s">
        <v>164</v>
      </c>
      <c r="D23" s="0" t="n">
        <v>946</v>
      </c>
      <c r="E23" s="29" t="n">
        <v>0.0591319444444444</v>
      </c>
      <c r="F23" s="0" t="n">
        <f aca="false">IF(D23&gt;0,ROUND(101-(D23*100/$C$2),2),"")</f>
        <v>12.26</v>
      </c>
      <c r="H23" s="0" t="str">
        <f aca="false">D23&amp;" "&amp;PROPER(C23)&amp;" "</f>
        <v>946 Fanny </v>
      </c>
      <c r="I23" s="29" t="n">
        <f aca="false">E23</f>
        <v>0.0591319444444444</v>
      </c>
      <c r="J23" s="29" t="s">
        <v>202</v>
      </c>
      <c r="K23" s="0" t="n">
        <f aca="false">F23</f>
        <v>12.26</v>
      </c>
    </row>
    <row r="24" customFormat="false" ht="15" hidden="false" customHeight="false" outlineLevel="0" collapsed="false">
      <c r="A24" s="0" t="str">
        <f aca="false">UPPER(B24)&amp;UPPER(C24)</f>
        <v>DUMONTDOMINIQUE D.</v>
      </c>
      <c r="B24" s="13" t="s">
        <v>241</v>
      </c>
      <c r="C24" s="13" t="s">
        <v>125</v>
      </c>
      <c r="D24" s="0" t="n">
        <v>947</v>
      </c>
      <c r="E24" s="29" t="n">
        <v>0.0591435185185185</v>
      </c>
      <c r="F24" s="0" t="n">
        <f aca="false">IF(D24&gt;0,ROUND(101-(D24*100/$C$2),2),"")</f>
        <v>12.16</v>
      </c>
      <c r="H24" s="0" t="str">
        <f aca="false">D24&amp;" "&amp;PROPER(C24)&amp;" "</f>
        <v>947 Dominique D. </v>
      </c>
      <c r="I24" s="29" t="n">
        <f aca="false">E24</f>
        <v>0.0591435185185185</v>
      </c>
      <c r="J24" s="29" t="s">
        <v>202</v>
      </c>
      <c r="K24" s="0" t="n">
        <f aca="false">F24</f>
        <v>12.16</v>
      </c>
    </row>
    <row r="25" customFormat="false" ht="15" hidden="false" customHeight="false" outlineLevel="0" collapsed="false">
      <c r="A25" s="0" t="str">
        <f aca="false">UPPER(B25)&amp;UPPER(C25)</f>
        <v>COLLARDBERNADETTE</v>
      </c>
      <c r="B25" s="13" t="s">
        <v>236</v>
      </c>
      <c r="C25" s="13" t="s">
        <v>145</v>
      </c>
      <c r="D25" s="0" t="n">
        <v>1027</v>
      </c>
      <c r="E25" s="29" t="n">
        <v>0.0631481481481482</v>
      </c>
      <c r="F25" s="0" t="n">
        <f aca="false">IF(D25&gt;0,ROUND(101-(D25*100/$C$2),2),"")</f>
        <v>4.66</v>
      </c>
      <c r="H25" s="0" t="str">
        <f aca="false">D25&amp;" "&amp;PROPER(C25)&amp;" "</f>
        <v>1027 Bernadette </v>
      </c>
      <c r="I25" s="29" t="n">
        <f aca="false">E25</f>
        <v>0.0631481481481482</v>
      </c>
      <c r="J25" s="29" t="s">
        <v>202</v>
      </c>
      <c r="K25" s="0" t="n">
        <f aca="false">F25</f>
        <v>4.66</v>
      </c>
    </row>
    <row r="26" customFormat="false" ht="15" hidden="false" customHeight="false" outlineLevel="0" collapsed="false">
      <c r="A26" s="0" t="str">
        <f aca="false">UPPER(B26)&amp;UPPER(C26)</f>
        <v>MAHYSYLVIE M.</v>
      </c>
      <c r="B26" s="13" t="s">
        <v>254</v>
      </c>
      <c r="C26" s="13" t="s">
        <v>127</v>
      </c>
      <c r="D26" s="0" t="n">
        <v>1037</v>
      </c>
      <c r="E26" s="29" t="n">
        <v>0.0646643518518518</v>
      </c>
      <c r="F26" s="0" t="n">
        <f aca="false">IF(D26&gt;0,ROUND(101-(D26*100/$C$2),2),"")</f>
        <v>3.72</v>
      </c>
      <c r="H26" s="0" t="str">
        <f aca="false">D26&amp;" "&amp;PROPER(C26)&amp;" "</f>
        <v>1037 Sylvie M. </v>
      </c>
      <c r="I26" s="29" t="n">
        <f aca="false">E26</f>
        <v>0.0646643518518518</v>
      </c>
      <c r="J26" s="29" t="s">
        <v>202</v>
      </c>
      <c r="K26" s="0" t="n">
        <f aca="false">F26</f>
        <v>3.72</v>
      </c>
    </row>
    <row r="27" customFormat="false" ht="15" hidden="false" customHeight="false" outlineLevel="0" collapsed="false">
      <c r="A27" s="0" t="str">
        <f aca="false">UPPER(B27)&amp;UPPER(C27)</f>
        <v>QUIEVREUXEDDY</v>
      </c>
      <c r="B27" s="13" t="s">
        <v>265</v>
      </c>
      <c r="C27" s="13" t="s">
        <v>132</v>
      </c>
      <c r="D27" s="0" t="n">
        <v>1066</v>
      </c>
      <c r="E27" s="29" t="s">
        <v>345</v>
      </c>
      <c r="F27" s="0" t="n">
        <f aca="false">IF(D27&gt;0,ROUND(101-(D27*100/$C$2),2),"")</f>
        <v>1</v>
      </c>
      <c r="H27" s="0" t="str">
        <f aca="false">D27&amp;" "&amp;PROPER(C27)&amp;" "</f>
        <v>1066 Eddy </v>
      </c>
      <c r="I27" s="29" t="str">
        <f aca="false">E27</f>
        <v>marche</v>
      </c>
      <c r="J27" s="29" t="s">
        <v>202</v>
      </c>
      <c r="K27" s="0" t="n">
        <f aca="false">F27</f>
        <v>1</v>
      </c>
    </row>
    <row r="28" customFormat="false" ht="15" hidden="false" customHeight="false" outlineLevel="0" collapsed="false">
      <c r="A28" s="0" t="str">
        <f aca="false">UPPER(B28)&amp;UPPER(C28)</f>
        <v>TRAENMARTINE T.</v>
      </c>
      <c r="B28" s="13" t="s">
        <v>268</v>
      </c>
      <c r="C28" s="13" t="s">
        <v>178</v>
      </c>
      <c r="D28" s="0" t="n">
        <v>1066</v>
      </c>
      <c r="E28" s="29" t="s">
        <v>345</v>
      </c>
      <c r="F28" s="0" t="n">
        <f aca="false">IF(D28&gt;0,ROUND(101-(D28*100/$C$2),2),"")</f>
        <v>1</v>
      </c>
      <c r="H28" s="0" t="str">
        <f aca="false">D28&amp;" "&amp;PROPER(C28)&amp;" "</f>
        <v>1066 Martine T. </v>
      </c>
      <c r="I28" s="29" t="str">
        <f aca="false">E28</f>
        <v>marche</v>
      </c>
      <c r="J28" s="29" t="s">
        <v>202</v>
      </c>
      <c r="K28" s="0" t="n">
        <f aca="false">F28</f>
        <v>1</v>
      </c>
    </row>
    <row r="29" customFormat="false" ht="15" hidden="false" customHeight="false" outlineLevel="0" collapsed="false">
      <c r="A29" s="0" t="str">
        <f aca="false">UPPER(B29)&amp;UPPER(C29)</f>
        <v>HOCQUETBENJAMIN</v>
      </c>
      <c r="B29" s="13" t="s">
        <v>216</v>
      </c>
      <c r="C29" s="13" t="s">
        <v>93</v>
      </c>
      <c r="E29" s="29"/>
      <c r="F29" s="0" t="str">
        <f aca="false">IF(D29&gt;0,ROUND(101-(D29*100/$C$2),2),"")</f>
        <v/>
      </c>
      <c r="K29" s="29"/>
      <c r="L29" s="29"/>
      <c r="M29" s="29"/>
    </row>
    <row r="30" customFormat="false" ht="15" hidden="false" customHeight="false" outlineLevel="0" collapsed="false">
      <c r="A30" s="0" t="str">
        <f aca="false">UPPER(B30)&amp;UPPER(C30)</f>
        <v>RUBAYCHRISTOPHE</v>
      </c>
      <c r="B30" s="13" t="s">
        <v>208</v>
      </c>
      <c r="C30" s="13" t="s">
        <v>70</v>
      </c>
      <c r="E30" s="29"/>
      <c r="F30" s="0" t="str">
        <f aca="false">IF(D30&gt;0,ROUND(101-(D30*100/$C$2),2),"")</f>
        <v/>
      </c>
      <c r="K30" s="29"/>
      <c r="L30" s="29"/>
      <c r="M30" s="29"/>
    </row>
    <row r="31" customFormat="false" ht="15" hidden="false" customHeight="false" outlineLevel="0" collapsed="false">
      <c r="A31" s="0" t="str">
        <f aca="false">UPPER(B31)&amp;UPPER(C31)</f>
        <v>FONTAINEAMÉLIE</v>
      </c>
      <c r="B31" s="13" t="s">
        <v>246</v>
      </c>
      <c r="C31" s="13" t="s">
        <v>80</v>
      </c>
      <c r="E31" s="29"/>
      <c r="F31" s="0" t="str">
        <f aca="false">IF(D31&gt;0,ROUND(101-(D31*100/$C$2),2),"")</f>
        <v/>
      </c>
      <c r="K31" s="29"/>
      <c r="L31" s="29"/>
      <c r="M31" s="29"/>
    </row>
    <row r="32" customFormat="false" ht="15" hidden="false" customHeight="false" outlineLevel="0" collapsed="false">
      <c r="A32" s="0" t="str">
        <f aca="false">UPPER(B32)&amp;UPPER(C32)</f>
        <v>MATONHERMAN</v>
      </c>
      <c r="B32" s="13" t="s">
        <v>224</v>
      </c>
      <c r="C32" s="13" t="s">
        <v>113</v>
      </c>
      <c r="E32" s="29"/>
      <c r="F32" s="0" t="str">
        <f aca="false">IF(D32&gt;0,ROUND(101-(D32*100/$C$2),2),"")</f>
        <v/>
      </c>
      <c r="K32" s="29"/>
      <c r="L32" s="29"/>
      <c r="M32" s="29"/>
    </row>
    <row r="33" customFormat="false" ht="15" hidden="false" customHeight="false" outlineLevel="0" collapsed="false">
      <c r="A33" s="0" t="str">
        <f aca="false">UPPER(B33)&amp;UPPER(C33)</f>
        <v>ALVAREZ BLANCOMANUEL</v>
      </c>
      <c r="B33" s="13" t="s">
        <v>228</v>
      </c>
      <c r="C33" s="13" t="s">
        <v>74</v>
      </c>
      <c r="E33" s="29"/>
      <c r="F33" s="0" t="str">
        <f aca="false">IF(D33&gt;0,ROUND(101-(D33*100/$C$2),2),"")</f>
        <v/>
      </c>
      <c r="K33" s="29"/>
      <c r="L33" s="29"/>
      <c r="M33" s="29"/>
      <c r="N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WASTERZAKFREDERIK</v>
      </c>
      <c r="B34" s="13" t="s">
        <v>218</v>
      </c>
      <c r="C34" s="13" t="s">
        <v>111</v>
      </c>
      <c r="E34" s="29"/>
      <c r="F34" s="0" t="str">
        <f aca="false">IF(D34&gt;0,ROUND(101-(D34*100/$C$2),2),"")</f>
        <v/>
      </c>
      <c r="K34" s="29"/>
      <c r="L34" s="29"/>
      <c r="M34" s="29"/>
      <c r="N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MERTENSANNE</v>
      </c>
      <c r="B35" s="13" t="s">
        <v>260</v>
      </c>
      <c r="C35" s="13" t="s">
        <v>119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ZOCASTELLOMARCO</v>
      </c>
      <c r="B36" s="13" t="s">
        <v>273</v>
      </c>
      <c r="C36" s="13" t="s">
        <v>274</v>
      </c>
      <c r="E36" s="29"/>
      <c r="F36" s="0" t="str">
        <f aca="false">IF(D36&gt;0,ROUND(101-(D36*100/$C$2),2),"")</f>
        <v/>
      </c>
      <c r="G36" s="38" t="s">
        <v>384</v>
      </c>
    </row>
    <row r="37" customFormat="false" ht="15" hidden="false" customHeight="false" outlineLevel="0" collapsed="false">
      <c r="A37" s="0" t="str">
        <f aca="false">UPPER(B37)&amp;UPPER(C37)</f>
        <v>GAGNONMARIE-JOSÉE</v>
      </c>
      <c r="B37" s="13" t="s">
        <v>248</v>
      </c>
      <c r="C37" s="13" t="s">
        <v>97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DE ROECKMONIQUE</v>
      </c>
      <c r="B38" s="13" t="s">
        <v>237</v>
      </c>
      <c r="C38" s="13" t="s">
        <v>105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GINEPROLAURENCE</v>
      </c>
      <c r="B39" s="13" t="s">
        <v>249</v>
      </c>
      <c r="C39" s="13" t="s">
        <v>166</v>
      </c>
      <c r="E39" s="29"/>
    </row>
    <row r="40" customFormat="false" ht="15" hidden="false" customHeight="false" outlineLevel="0" collapsed="false">
      <c r="A40" s="0" t="str">
        <f aca="false">UPPER(B40)&amp;UPPER(C40)</f>
        <v>LEHAIREDAVID L.</v>
      </c>
      <c r="B40" s="13" t="s">
        <v>220</v>
      </c>
      <c r="C40" s="13" t="s">
        <v>99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LANGHENDRIESDOMINIQUE L.</v>
      </c>
      <c r="B41" s="13" t="s">
        <v>252</v>
      </c>
      <c r="C41" s="13" t="s">
        <v>130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AISSATOUISSA</v>
      </c>
      <c r="B42" s="13" t="s">
        <v>226</v>
      </c>
      <c r="C42" s="13" t="s">
        <v>227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BEQUETGINETTE</v>
      </c>
      <c r="B43" s="13" t="s">
        <v>230</v>
      </c>
      <c r="C43" s="13" t="s">
        <v>231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BERTHEREAUPASCAL</v>
      </c>
      <c r="B44" s="13" t="s">
        <v>232</v>
      </c>
      <c r="C44" s="13" t="s">
        <v>233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BRICHETMARTINE B.</v>
      </c>
      <c r="B45" s="13" t="s">
        <v>225</v>
      </c>
      <c r="C45" s="13" t="s">
        <v>141</v>
      </c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CHALLEEMMANUELLE</v>
      </c>
      <c r="B46" s="13" t="s">
        <v>234</v>
      </c>
      <c r="C46" s="13" t="s">
        <v>143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DEFREYNETHOMAS</v>
      </c>
      <c r="B47" s="13" t="s">
        <v>238</v>
      </c>
      <c r="C47" s="13" t="s">
        <v>239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DURITALILIAN</v>
      </c>
      <c r="B48" s="13" t="s">
        <v>204</v>
      </c>
      <c r="C48" s="13" t="s">
        <v>152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FABRISHUGO</v>
      </c>
      <c r="B49" s="13" t="s">
        <v>222</v>
      </c>
      <c r="C49" s="13" t="s">
        <v>68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FAUCONNIERISABELLE F.</v>
      </c>
      <c r="B50" s="13" t="s">
        <v>242</v>
      </c>
      <c r="C50" s="13" t="s">
        <v>243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13" t="s">
        <v>244</v>
      </c>
      <c r="C51" s="13" t="s">
        <v>245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GODEAUARIANE</v>
      </c>
      <c r="B52" s="13" t="s">
        <v>372</v>
      </c>
      <c r="C52" s="13" t="s">
        <v>373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HUSTINMARC H.</v>
      </c>
      <c r="B53" s="13" t="s">
        <v>221</v>
      </c>
      <c r="C53" s="13" t="s">
        <v>156</v>
      </c>
      <c r="E53" s="29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LEHAIREIVAN</v>
      </c>
      <c r="B54" s="13" t="s">
        <v>220</v>
      </c>
      <c r="C54" s="13" t="s">
        <v>162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MAROTTAROCCO</v>
      </c>
      <c r="B55" s="13" t="s">
        <v>256</v>
      </c>
      <c r="C55" s="13" t="s">
        <v>168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MEHOUDENSALAIN</v>
      </c>
      <c r="B56" s="13" t="s">
        <v>258</v>
      </c>
      <c r="C56" s="13" t="s">
        <v>259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MORO LAVADOAMBROSIO</v>
      </c>
      <c r="B57" s="13" t="s">
        <v>262</v>
      </c>
      <c r="C57" s="13" t="s">
        <v>263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PLETINCKXISABELLE P.</v>
      </c>
      <c r="B58" s="13" t="s">
        <v>203</v>
      </c>
      <c r="C58" s="13" t="s">
        <v>159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QUINTYNMATHIEU</v>
      </c>
      <c r="B59" s="13" t="s">
        <v>214</v>
      </c>
      <c r="C59" s="13" t="s">
        <v>115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SIRAUXLAURENT</v>
      </c>
      <c r="B60" s="13" t="s">
        <v>266</v>
      </c>
      <c r="C60" s="13" t="s">
        <v>151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 ERTBRUGGENJOHAN</v>
      </c>
      <c r="B61" s="13" t="s">
        <v>269</v>
      </c>
      <c r="C61" s="13" t="s">
        <v>270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VANHOUCHELAURENT</v>
      </c>
      <c r="B62" s="13" t="s">
        <v>271</v>
      </c>
      <c r="C62" s="13" t="s">
        <v>151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DE CONINCKBENOÎT</v>
      </c>
      <c r="B63" s="13" t="s">
        <v>201</v>
      </c>
      <c r="C63" s="13" t="s">
        <v>60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DURITAZOLIKA</v>
      </c>
      <c r="B64" s="13" t="s">
        <v>204</v>
      </c>
      <c r="C64" s="13" t="s">
        <v>62</v>
      </c>
      <c r="F64" s="0" t="str">
        <f aca="false">IF(D64&gt;0,ROUND(101-(D64*100/$C$2),2),"")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2"/>
  <sheetViews>
    <sheetView showFormulas="false" showGridLines="true" showRowColHeaders="true" showZeros="true" rightToLeft="false" tabSelected="false" showOutlineSymbols="true" defaultGridColor="true" view="normal" topLeftCell="B35" colorId="64" zoomScale="100" zoomScaleNormal="100" zoomScalePageLayoutView="100" workbookViewId="0">
      <selection pane="topLeft" activeCell="C58" activeCellId="0" sqref="C58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14"/>
    <col collapsed="false" customWidth="true" hidden="false" outlineLevel="0" max="6" min="6" style="0" width="7.57"/>
    <col collapsed="false" customWidth="true" hidden="false" outlineLevel="0" max="9" min="7" style="0" width="9.14"/>
    <col collapsed="false" customWidth="true" hidden="true" outlineLevel="1" max="10" min="10" style="0" width="32.43"/>
    <col collapsed="false" customWidth="true" hidden="true" outlineLevel="1" max="11" min="11" style="0" width="8.14"/>
    <col collapsed="false" customWidth="true" hidden="true" outlineLevel="1" max="12" min="12" style="0" width="3.71"/>
    <col collapsed="false" customWidth="true" hidden="true" outlineLevel="1" max="13" min="13" style="0" width="6"/>
    <col collapsed="false" customWidth="true" hidden="false" outlineLevel="0" max="257" min="14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385</v>
      </c>
      <c r="C1" s="21"/>
    </row>
    <row r="2" customFormat="false" ht="15" hidden="false" customHeight="false" outlineLevel="0" collapsed="false">
      <c r="B2" s="13" t="s">
        <v>194</v>
      </c>
      <c r="C2" s="13" t="n">
        <v>1296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J3" s="1" t="s">
        <v>195</v>
      </c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74</v>
      </c>
      <c r="E4" s="29" t="n">
        <v>0.0365509259259259</v>
      </c>
      <c r="F4" s="0" t="n">
        <f aca="false">IF(D4&gt;0,ROUND(101-(D4*100/$C$2),2),"")</f>
        <v>95.29</v>
      </c>
      <c r="J4" s="0" t="str">
        <f aca="false">D4&amp;" "&amp;PROPER(B4)&amp;" "&amp;PROPER(C4)&amp;" "</f>
        <v>74 Vermeere Didier </v>
      </c>
      <c r="K4" s="29" t="n">
        <f aca="false">E4</f>
        <v>0.0365509259259259</v>
      </c>
      <c r="L4" s="29" t="s">
        <v>202</v>
      </c>
      <c r="M4" s="0" t="n">
        <f aca="false">F4</f>
        <v>95.29</v>
      </c>
    </row>
    <row r="5" customFormat="false" ht="15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123</v>
      </c>
      <c r="E5" s="29" t="n">
        <v>0.0380902777777778</v>
      </c>
      <c r="F5" s="0" t="n">
        <f aca="false">IF(D5&gt;0,ROUND(101-(D5*100/$C$2),2),"")</f>
        <v>91.51</v>
      </c>
      <c r="J5" s="0" t="str">
        <f aca="false">D5&amp;" "&amp;PROPER(B5)&amp;" "&amp;PROPER(C5)&amp;" "</f>
        <v>123 Durita Zolika </v>
      </c>
      <c r="K5" s="29" t="n">
        <f aca="false">E5</f>
        <v>0.0380902777777778</v>
      </c>
      <c r="L5" s="29" t="s">
        <v>202</v>
      </c>
      <c r="M5" s="0" t="n">
        <f aca="false">F5</f>
        <v>91.51</v>
      </c>
    </row>
    <row r="6" customFormat="false" ht="15" hidden="false" customHeight="false" outlineLevel="0" collapsed="false">
      <c r="A6" s="0" t="str">
        <f aca="false">UPPER(B6)&amp;UPPER(C6)</f>
        <v>DEMOULINOLIVIER</v>
      </c>
      <c r="B6" s="13" t="s">
        <v>206</v>
      </c>
      <c r="C6" s="13" t="s">
        <v>66</v>
      </c>
      <c r="D6" s="0" t="n">
        <v>223</v>
      </c>
      <c r="E6" s="29" t="n">
        <v>0.0406365740740741</v>
      </c>
      <c r="F6" s="0" t="n">
        <f aca="false">IF(D6&gt;0,ROUND(101-(D6*100/$C$2),2),"")</f>
        <v>83.79</v>
      </c>
      <c r="J6" s="0" t="str">
        <f aca="false">D6&amp;" "&amp;PROPER(B6)&amp;" "&amp;PROPER(C6)&amp;" "</f>
        <v>223 Demoulin Olivier </v>
      </c>
      <c r="K6" s="29" t="n">
        <f aca="false">E6</f>
        <v>0.0406365740740741</v>
      </c>
      <c r="L6" s="29" t="s">
        <v>202</v>
      </c>
      <c r="M6" s="0" t="n">
        <f aca="false">F6</f>
        <v>83.79</v>
      </c>
    </row>
    <row r="7" customFormat="false" ht="15" hidden="false" customHeight="false" outlineLevel="0" collapsed="false">
      <c r="A7" s="0" t="str">
        <f aca="false">UPPER(B7)&amp;UPPER(C7)</f>
        <v>DE CONINCKBENOÎT</v>
      </c>
      <c r="B7" s="13" t="s">
        <v>201</v>
      </c>
      <c r="C7" s="13" t="s">
        <v>60</v>
      </c>
      <c r="D7" s="0" t="n">
        <v>224</v>
      </c>
      <c r="E7" s="29" t="n">
        <v>0.0406481481481482</v>
      </c>
      <c r="F7" s="0" t="n">
        <f aca="false">IF(D7&gt;0,ROUND(101-(D7*100/$C$2),2),"")</f>
        <v>83.72</v>
      </c>
      <c r="J7" s="0" t="str">
        <f aca="false">D7&amp;" "&amp;PROPER(B7)&amp;" "&amp;PROPER(C7)&amp;" "</f>
        <v>224 De Coninck Benoît </v>
      </c>
      <c r="K7" s="29" t="n">
        <f aca="false">E7</f>
        <v>0.0406481481481482</v>
      </c>
      <c r="L7" s="29" t="s">
        <v>202</v>
      </c>
      <c r="M7" s="0" t="n">
        <f aca="false">F7</f>
        <v>83.72</v>
      </c>
    </row>
    <row r="8" customFormat="false" ht="15" hidden="false" customHeight="false" outlineLevel="0" collapsed="false">
      <c r="A8" s="0" t="str">
        <f aca="false">UPPER(B8)&amp;UPPER(C8)</f>
        <v>HOCQUETBENJAMIN</v>
      </c>
      <c r="B8" s="13" t="s">
        <v>216</v>
      </c>
      <c r="C8" s="13" t="s">
        <v>93</v>
      </c>
      <c r="D8" s="0" t="n">
        <v>446</v>
      </c>
      <c r="E8" s="29" t="n">
        <v>0.0452314814814815</v>
      </c>
      <c r="F8" s="0" t="n">
        <f aca="false">IF(D8&gt;0,ROUND(101-(D8*100/$C$2),2),"")</f>
        <v>66.59</v>
      </c>
      <c r="J8" s="0" t="str">
        <f aca="false">D8&amp;" "&amp;PROPER(B8)&amp;" "&amp;PROPER(C8)&amp;" "</f>
        <v>446 Hocquet Benjamin </v>
      </c>
      <c r="K8" s="29" t="n">
        <f aca="false">E8</f>
        <v>0.0452314814814815</v>
      </c>
      <c r="L8" s="29" t="s">
        <v>202</v>
      </c>
      <c r="M8" s="0" t="n">
        <f aca="false">F8</f>
        <v>66.59</v>
      </c>
    </row>
    <row r="9" customFormat="false" ht="15" hidden="false" customHeight="false" outlineLevel="0" collapsed="false">
      <c r="A9" s="0" t="str">
        <f aca="false">UPPER(B9)&amp;UPPER(C9)</f>
        <v>RUBAYCHRISTOPHE</v>
      </c>
      <c r="B9" s="13" t="s">
        <v>208</v>
      </c>
      <c r="C9" s="13" t="s">
        <v>70</v>
      </c>
      <c r="D9" s="0" t="n">
        <v>465</v>
      </c>
      <c r="E9" s="29" t="n">
        <v>0.0455439814814815</v>
      </c>
      <c r="F9" s="0" t="n">
        <f aca="false">IF(D9&gt;0,ROUND(101-(D9*100/$C$2),2),"")</f>
        <v>65.12</v>
      </c>
      <c r="J9" s="0" t="str">
        <f aca="false">D9&amp;" "&amp;PROPER(B9)&amp;" "&amp;PROPER(C9)&amp;" "</f>
        <v>465 Rubay Christophe </v>
      </c>
      <c r="K9" s="29" t="n">
        <f aca="false">E9</f>
        <v>0.0455439814814815</v>
      </c>
      <c r="L9" s="29" t="s">
        <v>202</v>
      </c>
      <c r="M9" s="0" t="n">
        <f aca="false">F9</f>
        <v>65.12</v>
      </c>
    </row>
    <row r="10" customFormat="false" ht="15" hidden="false" customHeight="false" outlineLevel="0" collapsed="false">
      <c r="A10" s="0" t="str">
        <f aca="false">UPPER(B10)&amp;UPPER(C10)</f>
        <v>FONTAINEAMÉLIE</v>
      </c>
      <c r="B10" s="13" t="s">
        <v>246</v>
      </c>
      <c r="C10" s="13" t="s">
        <v>80</v>
      </c>
      <c r="D10" s="0" t="n">
        <v>536</v>
      </c>
      <c r="E10" s="29" t="n">
        <v>0.0468981481481482</v>
      </c>
      <c r="F10" s="0" t="n">
        <f aca="false">IF(D10&gt;0,ROUND(101-(D10*100/$C$2),2),"")</f>
        <v>59.64</v>
      </c>
      <c r="J10" s="0" t="str">
        <f aca="false">D10&amp;" "&amp;PROPER(B10)&amp;" "&amp;PROPER(C10)&amp;" "</f>
        <v>536 Fontaine Amélie </v>
      </c>
      <c r="K10" s="29" t="n">
        <f aca="false">E10</f>
        <v>0.0468981481481482</v>
      </c>
      <c r="L10" s="29" t="s">
        <v>202</v>
      </c>
      <c r="M10" s="0" t="n">
        <f aca="false">F10</f>
        <v>59.64</v>
      </c>
    </row>
    <row r="11" customFormat="false" ht="15" hidden="false" customHeight="false" outlineLevel="0" collapsed="false">
      <c r="A11" s="0" t="str">
        <f aca="false">UPPER(B11)&amp;UPPER(C11)</f>
        <v>GLIBERTLAETITIA</v>
      </c>
      <c r="B11" s="13" t="s">
        <v>250</v>
      </c>
      <c r="C11" s="13" t="s">
        <v>85</v>
      </c>
      <c r="D11" s="0" t="n">
        <v>604</v>
      </c>
      <c r="E11" s="29" t="n">
        <v>0.048125</v>
      </c>
      <c r="F11" s="0" t="n">
        <f aca="false">IF(D11&gt;0,ROUND(101-(D11*100/$C$2),2),"")</f>
        <v>54.4</v>
      </c>
      <c r="J11" s="0" t="str">
        <f aca="false">D11&amp;" "&amp;PROPER(B11)&amp;" "&amp;PROPER(C11)&amp;" "</f>
        <v>604 Glibert Laetitia </v>
      </c>
      <c r="K11" s="29" t="n">
        <f aca="false">E11</f>
        <v>0.048125</v>
      </c>
      <c r="L11" s="29" t="s">
        <v>202</v>
      </c>
      <c r="M11" s="0" t="n">
        <f aca="false">F11</f>
        <v>54.4</v>
      </c>
    </row>
    <row r="12" customFormat="false" ht="15" hidden="false" customHeight="false" outlineLevel="0" collapsed="false">
      <c r="A12" s="0" t="str">
        <f aca="false">UPPER(B12)&amp;UPPER(C12)</f>
        <v>PARADADAVID P.</v>
      </c>
      <c r="B12" s="13" t="s">
        <v>264</v>
      </c>
      <c r="C12" s="13" t="s">
        <v>82</v>
      </c>
      <c r="D12" s="0" t="n">
        <v>626</v>
      </c>
      <c r="E12" s="29" t="n">
        <v>0.0484259259259259</v>
      </c>
      <c r="F12" s="0" t="n">
        <f aca="false">IF(D12&gt;0,ROUND(101-(D12*100/$C$2),2),"")</f>
        <v>52.7</v>
      </c>
      <c r="J12" s="0" t="str">
        <f aca="false">D12&amp;" "&amp;PROPER(B12)&amp;" "&amp;PROPER(C12)&amp;" "</f>
        <v>626 Parada David P. </v>
      </c>
      <c r="K12" s="29" t="n">
        <f aca="false">E12</f>
        <v>0.0484259259259259</v>
      </c>
      <c r="L12" s="29" t="s">
        <v>202</v>
      </c>
      <c r="M12" s="0" t="n">
        <f aca="false">F12</f>
        <v>52.7</v>
      </c>
    </row>
    <row r="13" customFormat="false" ht="15" hidden="false" customHeight="false" outlineLevel="0" collapsed="false">
      <c r="A13" s="0" t="str">
        <f aca="false">UPPER(B13)&amp;UPPER(C13)</f>
        <v>MATONHERMAN</v>
      </c>
      <c r="B13" s="13" t="s">
        <v>224</v>
      </c>
      <c r="C13" s="13" t="s">
        <v>113</v>
      </c>
      <c r="D13" s="0" t="n">
        <v>680</v>
      </c>
      <c r="E13" s="29" t="n">
        <v>0.0493865740740741</v>
      </c>
      <c r="F13" s="0" t="n">
        <f aca="false">IF(D13&gt;0,ROUND(101-(D13*100/$C$2),2),"")</f>
        <v>48.53</v>
      </c>
      <c r="J13" s="0" t="str">
        <f aca="false">D13&amp;" "&amp;PROPER(B13)&amp;" "&amp;PROPER(C13)&amp;" "</f>
        <v>680 Maton Herman </v>
      </c>
      <c r="K13" s="29" t="n">
        <f aca="false">E13</f>
        <v>0.0493865740740741</v>
      </c>
      <c r="L13" s="29" t="s">
        <v>202</v>
      </c>
      <c r="M13" s="0" t="n">
        <f aca="false">F13</f>
        <v>48.53</v>
      </c>
    </row>
    <row r="14" customFormat="false" ht="15" hidden="false" customHeight="false" outlineLevel="0" collapsed="false">
      <c r="A14" s="0" t="str">
        <f aca="false">UPPER(B14)&amp;UPPER(C14)</f>
        <v>ALVAREZ BLANCOMANUEL</v>
      </c>
      <c r="B14" s="13" t="s">
        <v>228</v>
      </c>
      <c r="C14" s="13" t="s">
        <v>74</v>
      </c>
      <c r="D14" s="0" t="n">
        <v>722</v>
      </c>
      <c r="E14" s="29" t="n">
        <v>0.0505092592592593</v>
      </c>
      <c r="F14" s="0" t="n">
        <f aca="false">IF(D14&gt;0,ROUND(101-(D14*100/$C$2),2),"")</f>
        <v>45.29</v>
      </c>
      <c r="J14" s="0" t="str">
        <f aca="false">D14&amp;" "&amp;PROPER(B14)&amp;" "&amp;PROPER(C14)&amp;" "</f>
        <v>722 Alvarez Blanco Manuel </v>
      </c>
      <c r="K14" s="29" t="n">
        <f aca="false">E14</f>
        <v>0.0505092592592593</v>
      </c>
      <c r="L14" s="29" t="s">
        <v>202</v>
      </c>
      <c r="M14" s="0" t="n">
        <f aca="false">F14</f>
        <v>45.29</v>
      </c>
    </row>
    <row r="15" customFormat="false" ht="15" hidden="false" customHeight="false" outlineLevel="0" collapsed="false">
      <c r="A15" s="0" t="str">
        <f aca="false">UPPER(B15)&amp;UPPER(C15)</f>
        <v>MAJAQUENTIN</v>
      </c>
      <c r="B15" s="13" t="s">
        <v>255</v>
      </c>
      <c r="C15" s="13" t="s">
        <v>95</v>
      </c>
      <c r="D15" s="0" t="n">
        <v>758</v>
      </c>
      <c r="E15" s="29" t="n">
        <v>0.0512037037037037</v>
      </c>
      <c r="F15" s="0" t="n">
        <f aca="false">IF(D15&gt;0,ROUND(101-(D15*100/$C$2),2),"")</f>
        <v>42.51</v>
      </c>
      <c r="J15" s="0" t="str">
        <f aca="false">D15&amp;" "&amp;PROPER(B15)&amp;" "&amp;PROPER(C15)&amp;" "</f>
        <v>758 Maja Quentin </v>
      </c>
      <c r="K15" s="29" t="n">
        <f aca="false">E15</f>
        <v>0.0512037037037037</v>
      </c>
      <c r="L15" s="29" t="s">
        <v>202</v>
      </c>
      <c r="M15" s="0" t="n">
        <f aca="false">F15</f>
        <v>42.51</v>
      </c>
    </row>
    <row r="16" customFormat="false" ht="15" hidden="false" customHeight="false" outlineLevel="0" collapsed="false">
      <c r="A16" s="0" t="str">
        <f aca="false">UPPER(B16)&amp;UPPER(C16)</f>
        <v>CHARLIERBAUDOUIN</v>
      </c>
      <c r="B16" s="13" t="s">
        <v>207</v>
      </c>
      <c r="C16" s="13" t="s">
        <v>89</v>
      </c>
      <c r="D16" s="0" t="n">
        <v>811</v>
      </c>
      <c r="E16" s="29" t="n">
        <v>0.0524421296296296</v>
      </c>
      <c r="F16" s="0" t="n">
        <f aca="false">IF(D16&gt;0,ROUND(101-(D16*100/$C$2),2),"")</f>
        <v>38.42</v>
      </c>
      <c r="J16" s="0" t="str">
        <f aca="false">D16&amp;" "&amp;PROPER(B16)&amp;" "&amp;PROPER(C16)&amp;" "</f>
        <v>811 Charlier Baudouin </v>
      </c>
      <c r="K16" s="29" t="n">
        <f aca="false">E16</f>
        <v>0.0524421296296296</v>
      </c>
      <c r="L16" s="29" t="s">
        <v>202</v>
      </c>
      <c r="M16" s="0" t="n">
        <f aca="false">F16</f>
        <v>38.42</v>
      </c>
    </row>
    <row r="17" customFormat="false" ht="15" hidden="false" customHeight="false" outlineLevel="0" collapsed="false">
      <c r="A17" s="0" t="str">
        <f aca="false">UPPER(B17)&amp;UPPER(C17)</f>
        <v>WASTERZAKFREDERIK</v>
      </c>
      <c r="B17" s="13" t="s">
        <v>218</v>
      </c>
      <c r="C17" s="13" t="s">
        <v>111</v>
      </c>
      <c r="D17" s="0" t="n">
        <v>812</v>
      </c>
      <c r="E17" s="29" t="n">
        <v>0.0524768518518518</v>
      </c>
      <c r="F17" s="0" t="n">
        <f aca="false">IF(D17&gt;0,ROUND(101-(D17*100/$C$2),2),"")</f>
        <v>38.35</v>
      </c>
      <c r="J17" s="0" t="str">
        <f aca="false">D17&amp;" "&amp;PROPER(B17)&amp;" "&amp;PROPER(C17)&amp;" "</f>
        <v>812 Wasterzak Frederik </v>
      </c>
      <c r="K17" s="29" t="n">
        <f aca="false">E17</f>
        <v>0.0524768518518518</v>
      </c>
      <c r="L17" s="29" t="s">
        <v>202</v>
      </c>
      <c r="M17" s="0" t="n">
        <f aca="false">F17</f>
        <v>38.35</v>
      </c>
    </row>
    <row r="18" customFormat="false" ht="15" hidden="false" customHeight="false" outlineLevel="0" collapsed="false">
      <c r="A18" s="0" t="str">
        <f aca="false">UPPER(B18)&amp;UPPER(C18)</f>
        <v>MERTENSANNE</v>
      </c>
      <c r="B18" s="13" t="s">
        <v>260</v>
      </c>
      <c r="C18" s="13" t="s">
        <v>119</v>
      </c>
      <c r="D18" s="0" t="n">
        <v>874</v>
      </c>
      <c r="E18" s="29" t="n">
        <v>0.053900462962963</v>
      </c>
      <c r="F18" s="0" t="n">
        <f aca="false">IF(D18&gt;0,ROUND(101-(D18*100/$C$2),2),"")</f>
        <v>33.56</v>
      </c>
      <c r="J18" s="0" t="str">
        <f aca="false">D18&amp;" "&amp;PROPER(B18)&amp;" "&amp;PROPER(C18)&amp;" "</f>
        <v>874 Mertens Anne </v>
      </c>
      <c r="K18" s="29" t="n">
        <f aca="false">E18</f>
        <v>0.053900462962963</v>
      </c>
      <c r="L18" s="29" t="s">
        <v>202</v>
      </c>
      <c r="M18" s="0" t="n">
        <f aca="false">F18</f>
        <v>33.56</v>
      </c>
    </row>
    <row r="19" customFormat="false" ht="15" hidden="false" customHeight="false" outlineLevel="0" collapsed="false">
      <c r="A19" s="0" t="str">
        <f aca="false">UPPER(B19)&amp;UPPER(C19)</f>
        <v>LAGAERTRITA</v>
      </c>
      <c r="B19" s="13" t="s">
        <v>209</v>
      </c>
      <c r="C19" s="13" t="s">
        <v>91</v>
      </c>
      <c r="D19" s="0" t="n">
        <v>884</v>
      </c>
      <c r="E19" s="29" t="n">
        <v>0.0540277777777778</v>
      </c>
      <c r="F19" s="0" t="n">
        <f aca="false">IF(D19&gt;0,ROUND(101-(D19*100/$C$2),2),"")</f>
        <v>32.79</v>
      </c>
      <c r="J19" s="0" t="str">
        <f aca="false">D19&amp;" "&amp;PROPER(B19)&amp;" "&amp;PROPER(C19)&amp;" "</f>
        <v>884 Lagaert Rita </v>
      </c>
      <c r="K19" s="29" t="n">
        <f aca="false">E19</f>
        <v>0.0540277777777778</v>
      </c>
      <c r="L19" s="29" t="s">
        <v>202</v>
      </c>
      <c r="M19" s="0" t="n">
        <f aca="false">F19</f>
        <v>32.79</v>
      </c>
    </row>
    <row r="20" customFormat="false" ht="15" hidden="false" customHeight="false" outlineLevel="0" collapsed="false">
      <c r="A20" s="0" t="str">
        <f aca="false">UPPER(B20)&amp;UPPER(C20)</f>
        <v>ZOCASTELLOMARCO</v>
      </c>
      <c r="B20" s="13" t="s">
        <v>273</v>
      </c>
      <c r="C20" s="13" t="s">
        <v>274</v>
      </c>
      <c r="D20" s="0" t="n">
        <v>906</v>
      </c>
      <c r="E20" s="29" t="n">
        <v>0.0543055555555556</v>
      </c>
      <c r="F20" s="0" t="n">
        <f aca="false">IF(D20&gt;0,ROUND(101-(D20*100/$C$2),2),"")</f>
        <v>31.09</v>
      </c>
      <c r="G20" s="38" t="s">
        <v>384</v>
      </c>
      <c r="J20" s="0" t="str">
        <f aca="false">D20&amp;" "&amp;PROPER(B20)&amp;" "&amp;PROPER(C20)&amp;" "</f>
        <v>906 Zocastello Marco </v>
      </c>
      <c r="K20" s="29" t="n">
        <f aca="false">E20</f>
        <v>0.0543055555555556</v>
      </c>
      <c r="L20" s="29" t="s">
        <v>202</v>
      </c>
      <c r="M20" s="0" t="n">
        <f aca="false">F20</f>
        <v>31.09</v>
      </c>
    </row>
    <row r="21" customFormat="false" ht="15" hidden="false" customHeight="false" outlineLevel="0" collapsed="false">
      <c r="A21" s="0" t="str">
        <f aca="false">UPPER(B21)&amp;UPPER(C21)</f>
        <v>GAGNONMARIE-JOSÉE</v>
      </c>
      <c r="B21" s="13" t="s">
        <v>248</v>
      </c>
      <c r="C21" s="13" t="s">
        <v>97</v>
      </c>
      <c r="D21" s="0" t="n">
        <v>908</v>
      </c>
      <c r="E21" s="29" t="n">
        <v>0.0543865740740741</v>
      </c>
      <c r="F21" s="0" t="n">
        <f aca="false">IF(D21&gt;0,ROUND(101-(D21*100/$C$2),2),"")</f>
        <v>30.94</v>
      </c>
      <c r="J21" s="0" t="str">
        <f aca="false">D21&amp;" "&amp;PROPER(B21)&amp;" "&amp;PROPER(C21)&amp;" "</f>
        <v>908 Gagnon Marie-Josée </v>
      </c>
      <c r="K21" s="29" t="n">
        <f aca="false">E21</f>
        <v>0.0543865740740741</v>
      </c>
      <c r="L21" s="29" t="s">
        <v>202</v>
      </c>
      <c r="M21" s="0" t="n">
        <f aca="false">F21</f>
        <v>30.94</v>
      </c>
    </row>
    <row r="22" customFormat="false" ht="15" hidden="false" customHeight="false" outlineLevel="0" collapsed="false">
      <c r="A22" s="0" t="str">
        <f aca="false">UPPER(B22)&amp;UPPER(C22)</f>
        <v>MARTINPATRICIA</v>
      </c>
      <c r="B22" s="13" t="s">
        <v>106</v>
      </c>
      <c r="C22" s="13" t="s">
        <v>107</v>
      </c>
      <c r="D22" s="0" t="n">
        <v>1018</v>
      </c>
      <c r="E22" s="29" t="n">
        <v>0.0572453703703704</v>
      </c>
      <c r="F22" s="0" t="n">
        <f aca="false">IF(D22&gt;0,ROUND(101-(D22*100/$C$2),2),"")</f>
        <v>22.45</v>
      </c>
      <c r="J22" s="0" t="str">
        <f aca="false">D22&amp;" "&amp;PROPER(B22)&amp;" "&amp;PROPER(C22)&amp;" "</f>
        <v>1018 Martin Patricia </v>
      </c>
      <c r="K22" s="29" t="n">
        <f aca="false">E22</f>
        <v>0.0572453703703704</v>
      </c>
      <c r="L22" s="29" t="s">
        <v>202</v>
      </c>
      <c r="M22" s="0" t="n">
        <f aca="false">F22</f>
        <v>22.45</v>
      </c>
    </row>
    <row r="23" customFormat="false" ht="15" hidden="false" customHeight="false" outlineLevel="0" collapsed="false">
      <c r="A23" s="0" t="str">
        <f aca="false">UPPER(B23)&amp;UPPER(C23)</f>
        <v>GASKINRUDI</v>
      </c>
      <c r="B23" s="13" t="s">
        <v>213</v>
      </c>
      <c r="C23" s="13" t="s">
        <v>103</v>
      </c>
      <c r="D23" s="0" t="n">
        <v>1019</v>
      </c>
      <c r="E23" s="29" t="n">
        <v>0.0572685185185185</v>
      </c>
      <c r="F23" s="0" t="n">
        <f aca="false">IF(D23&gt;0,ROUND(101-(D23*100/$C$2),2),"")</f>
        <v>22.37</v>
      </c>
      <c r="J23" s="0" t="str">
        <f aca="false">D23&amp;" "&amp;PROPER(B23)&amp;" "&amp;PROPER(C23)&amp;" "</f>
        <v>1019 Gaskin Rudi </v>
      </c>
      <c r="K23" s="29" t="n">
        <f aca="false">E23</f>
        <v>0.0572685185185185</v>
      </c>
      <c r="L23" s="29" t="s">
        <v>202</v>
      </c>
      <c r="M23" s="0" t="n">
        <f aca="false">F23</f>
        <v>22.37</v>
      </c>
    </row>
    <row r="24" customFormat="false" ht="15" hidden="false" customHeight="false" outlineLevel="0" collapsed="false">
      <c r="A24" s="0" t="str">
        <f aca="false">UPPER(B24)&amp;UPPER(C24)</f>
        <v>DE ROECKMONIQUE</v>
      </c>
      <c r="B24" s="13" t="s">
        <v>237</v>
      </c>
      <c r="C24" s="13" t="s">
        <v>105</v>
      </c>
      <c r="D24" s="0" t="n">
        <v>1091</v>
      </c>
      <c r="E24" s="29" t="n">
        <v>0.0591666666666667</v>
      </c>
      <c r="F24" s="0" t="n">
        <f aca="false">IF(D24&gt;0,ROUND(101-(D24*100/$C$2),2),"")</f>
        <v>16.82</v>
      </c>
      <c r="J24" s="0" t="str">
        <f aca="false">D24&amp;" "&amp;PROPER(B24)&amp;" "&amp;PROPER(C24)&amp;" "</f>
        <v>1091 De Roeck Monique </v>
      </c>
      <c r="K24" s="29" t="n">
        <f aca="false">E24</f>
        <v>0.0591666666666667</v>
      </c>
      <c r="L24" s="29" t="s">
        <v>202</v>
      </c>
      <c r="M24" s="0" t="n">
        <f aca="false">F24</f>
        <v>16.82</v>
      </c>
    </row>
    <row r="25" customFormat="false" ht="15" hidden="false" customHeight="false" outlineLevel="0" collapsed="false">
      <c r="A25" s="0" t="str">
        <f aca="false">UPPER(B25)&amp;UPPER(C25)</f>
        <v>COOSEMANSISABELLE C.</v>
      </c>
      <c r="B25" s="13" t="s">
        <v>211</v>
      </c>
      <c r="C25" s="13" t="s">
        <v>101</v>
      </c>
      <c r="D25" s="0" t="n">
        <v>1098</v>
      </c>
      <c r="E25" s="29" t="n">
        <v>0.0593287037037037</v>
      </c>
      <c r="F25" s="0" t="n">
        <f aca="false">IF(D25&gt;0,ROUND(101-(D25*100/$C$2),2),"")</f>
        <v>16.28</v>
      </c>
      <c r="G25" s="38"/>
      <c r="J25" s="0" t="str">
        <f aca="false">D25&amp;" "&amp;PROPER(B25)&amp;" "&amp;PROPER(C25)&amp;" "</f>
        <v>1098 Coosemans Isabelle C. </v>
      </c>
      <c r="K25" s="29" t="n">
        <f aca="false">E25</f>
        <v>0.0593287037037037</v>
      </c>
      <c r="L25" s="29" t="s">
        <v>202</v>
      </c>
      <c r="M25" s="0" t="n">
        <f aca="false">F25</f>
        <v>16.28</v>
      </c>
    </row>
    <row r="26" customFormat="false" ht="15" hidden="false" customHeight="false" outlineLevel="0" collapsed="false">
      <c r="A26" s="0" t="str">
        <f aca="false">UPPER(B26)&amp;UPPER(C26)</f>
        <v>DUMONTDOMINIQUE D.</v>
      </c>
      <c r="B26" s="13" t="s">
        <v>241</v>
      </c>
      <c r="C26" s="13" t="s">
        <v>125</v>
      </c>
      <c r="D26" s="0" t="n">
        <v>1184</v>
      </c>
      <c r="E26" s="29" t="n">
        <v>0.0597106481481481</v>
      </c>
      <c r="F26" s="0" t="n">
        <f aca="false">IF(D26&gt;0,ROUND(101-(D26*100/$C$2),2),"")</f>
        <v>9.64</v>
      </c>
      <c r="J26" s="0" t="str">
        <f aca="false">D26&amp;" "&amp;PROPER(B26)&amp;" "&amp;PROPER(C26)&amp;" "</f>
        <v>1184 Dumont Dominique D. </v>
      </c>
      <c r="K26" s="29" t="n">
        <f aca="false">E26</f>
        <v>0.0597106481481481</v>
      </c>
      <c r="L26" s="29" t="s">
        <v>202</v>
      </c>
      <c r="M26" s="0" t="n">
        <f aca="false">F26</f>
        <v>9.64</v>
      </c>
    </row>
    <row r="27" customFormat="false" ht="15" hidden="false" customHeight="false" outlineLevel="0" collapsed="false">
      <c r="A27" s="0" t="str">
        <f aca="false">UPPER(B27)&amp;UPPER(C27)</f>
        <v>GINEPROLAURENCE</v>
      </c>
      <c r="B27" s="13" t="s">
        <v>249</v>
      </c>
      <c r="C27" s="13" t="s">
        <v>166</v>
      </c>
      <c r="D27" s="0" t="n">
        <v>1217</v>
      </c>
      <c r="E27" s="29" t="n">
        <v>0.0644097222222222</v>
      </c>
      <c r="F27" s="0" t="n">
        <f aca="false">IF(D27&gt;0,ROUND(101-(D27*100/$C$2),2),"")</f>
        <v>7.1</v>
      </c>
      <c r="J27" s="0" t="str">
        <f aca="false">D27&amp;" "&amp;PROPER(B27)&amp;" "&amp;PROPER(C27)&amp;" "</f>
        <v>1217 Ginepro Laurence </v>
      </c>
      <c r="K27" s="29" t="n">
        <f aca="false">E27</f>
        <v>0.0644097222222222</v>
      </c>
      <c r="L27" s="29" t="s">
        <v>202</v>
      </c>
      <c r="M27" s="0" t="n">
        <f aca="false">F27</f>
        <v>7.1</v>
      </c>
    </row>
    <row r="28" customFormat="false" ht="15" hidden="false" customHeight="false" outlineLevel="0" collapsed="false">
      <c r="A28" s="0" t="str">
        <f aca="false">UPPER(B28)&amp;UPPER(C28)</f>
        <v>ANDRIESSENSBRIGITTE</v>
      </c>
      <c r="B28" s="13" t="s">
        <v>229</v>
      </c>
      <c r="C28" s="13" t="s">
        <v>117</v>
      </c>
      <c r="D28" s="0" t="n">
        <v>1218</v>
      </c>
      <c r="E28" s="29" t="n">
        <v>0.0644328703703704</v>
      </c>
      <c r="F28" s="0" t="n">
        <f aca="false">IF(D28&gt;0,ROUND(101-(D28*100/$C$2),2),"")</f>
        <v>7.02</v>
      </c>
      <c r="J28" s="0" t="str">
        <f aca="false">D28&amp;" "&amp;PROPER(B28)&amp;" "&amp;PROPER(C28)&amp;" "</f>
        <v>1218 Andriessens Brigitte </v>
      </c>
      <c r="K28" s="29" t="n">
        <f aca="false">E28</f>
        <v>0.0644328703703704</v>
      </c>
      <c r="L28" s="29" t="s">
        <v>202</v>
      </c>
      <c r="M28" s="0" t="n">
        <f aca="false">F28</f>
        <v>7.02</v>
      </c>
    </row>
    <row r="29" customFormat="false" ht="15" hidden="false" customHeight="false" outlineLevel="0" collapsed="false">
      <c r="A29" s="0" t="str">
        <f aca="false">UPPER(B29)&amp;UPPER(C29)</f>
        <v>MAHYSYLVIE M.</v>
      </c>
      <c r="B29" s="13" t="s">
        <v>254</v>
      </c>
      <c r="C29" s="13" t="s">
        <v>127</v>
      </c>
      <c r="D29" s="0" t="n">
        <v>1247</v>
      </c>
      <c r="E29" s="29" t="n">
        <v>0.0677546296296296</v>
      </c>
      <c r="F29" s="0" t="n">
        <f aca="false">IF(D29&gt;0,ROUND(101-(D29*100/$C$2),2),"")</f>
        <v>4.78</v>
      </c>
      <c r="J29" s="0" t="str">
        <f aca="false">D29&amp;" "&amp;PROPER(B29)&amp;" "&amp;PROPER(C29)&amp;" "</f>
        <v>1247 Mahy Sylvie M. </v>
      </c>
      <c r="K29" s="29" t="n">
        <f aca="false">E29</f>
        <v>0.0677546296296296</v>
      </c>
      <c r="L29" s="29" t="s">
        <v>202</v>
      </c>
      <c r="M29" s="0" t="n">
        <f aca="false">F29</f>
        <v>4.78</v>
      </c>
    </row>
    <row r="30" customFormat="false" ht="15" hidden="false" customHeight="false" outlineLevel="0" collapsed="false">
      <c r="A30" s="0" t="str">
        <f aca="false">UPPER(B30)&amp;UPPER(C30)</f>
        <v>QUIEVREUXEDDY</v>
      </c>
      <c r="B30" s="13" t="s">
        <v>265</v>
      </c>
      <c r="C30" s="13" t="s">
        <v>132</v>
      </c>
      <c r="D30" s="0" t="n">
        <v>1296</v>
      </c>
      <c r="E30" s="29" t="s">
        <v>345</v>
      </c>
      <c r="F30" s="0" t="n">
        <f aca="false">IF(D30&gt;0,ROUND(101-(D30*100/$C$2),2),"")</f>
        <v>1</v>
      </c>
      <c r="J30" s="0" t="str">
        <f aca="false">D30&amp;" "&amp;PROPER(B30)&amp;" "&amp;PROPER(C30)&amp;" "</f>
        <v>1296 Quievreux Eddy </v>
      </c>
      <c r="K30" s="29" t="str">
        <f aca="false">E30</f>
        <v>marche</v>
      </c>
      <c r="L30" s="29" t="s">
        <v>202</v>
      </c>
      <c r="M30" s="0" t="n">
        <f aca="false">F30</f>
        <v>1</v>
      </c>
    </row>
    <row r="31" customFormat="false" ht="15" hidden="false" customHeight="false" outlineLevel="0" collapsed="false">
      <c r="A31" s="0" t="str">
        <f aca="false">UPPER(B31)&amp;UPPER(C31)</f>
        <v>TRAENMARTINE T.</v>
      </c>
      <c r="B31" s="13" t="s">
        <v>268</v>
      </c>
      <c r="C31" s="13" t="s">
        <v>178</v>
      </c>
      <c r="D31" s="0" t="n">
        <v>1296</v>
      </c>
      <c r="E31" s="29" t="s">
        <v>345</v>
      </c>
      <c r="F31" s="0" t="n">
        <f aca="false">IF(D31&gt;0,ROUND(101-(D31*100/$C$2),2),"")</f>
        <v>1</v>
      </c>
      <c r="J31" s="0" t="str">
        <f aca="false">D31&amp;" "&amp;PROPER(B31)&amp;" "&amp;PROPER(C31)&amp;" "</f>
        <v>1296 Traen Martine T. </v>
      </c>
      <c r="K31" s="29" t="str">
        <f aca="false">E31</f>
        <v>marche</v>
      </c>
      <c r="L31" s="29" t="s">
        <v>202</v>
      </c>
      <c r="M31" s="0" t="n">
        <f aca="false">F31</f>
        <v>1</v>
      </c>
    </row>
    <row r="32" customFormat="false" ht="15" hidden="false" customHeight="false" outlineLevel="0" collapsed="false">
      <c r="A32" s="0" t="str">
        <f aca="false">UPPER(B32)&amp;UPPER(C32)</f>
        <v>FURNARIROBERTO</v>
      </c>
      <c r="B32" s="13" t="s">
        <v>247</v>
      </c>
      <c r="C32" s="13" t="s">
        <v>64</v>
      </c>
      <c r="E32" s="29"/>
      <c r="F32" s="0" t="str">
        <f aca="false">IF(D32&gt;0,ROUND(101-(D32*100/$C$2),2),"")</f>
        <v/>
      </c>
      <c r="K32" s="29"/>
      <c r="L32" s="29"/>
      <c r="M32" s="0" t="str">
        <f aca="false">F32</f>
        <v/>
      </c>
    </row>
    <row r="33" customFormat="false" ht="15" hidden="false" customHeight="false" outlineLevel="0" collapsed="false">
      <c r="A33" s="0" t="str">
        <f aca="false">UPPER(B33)&amp;UPPER(C33)</f>
        <v>DERIDDERRODNEY</v>
      </c>
      <c r="B33" s="13" t="s">
        <v>217</v>
      </c>
      <c r="C33" s="13" t="s">
        <v>76</v>
      </c>
      <c r="E33" s="29"/>
      <c r="F33" s="0" t="str">
        <f aca="false">IF(D33&gt;0,ROUND(101-(D33*100/$C$2),2),"")</f>
        <v/>
      </c>
      <c r="K33" s="29"/>
      <c r="L33" s="29"/>
      <c r="M33" s="0" t="str">
        <f aca="false">F33</f>
        <v/>
      </c>
    </row>
    <row r="34" customFormat="false" ht="15" hidden="false" customHeight="false" outlineLevel="0" collapsed="false">
      <c r="A34" s="0" t="str">
        <f aca="false">UPPER(B34)&amp;UPPER(C34)</f>
        <v>EECKHOUTMARC E.</v>
      </c>
      <c r="B34" s="13" t="s">
        <v>223</v>
      </c>
      <c r="C34" s="13" t="s">
        <v>78</v>
      </c>
      <c r="E34" s="29"/>
      <c r="F34" s="0" t="str">
        <f aca="false">IF(D34&gt;0,ROUND(101-(D34*100/$C$2),2),"")</f>
        <v/>
      </c>
    </row>
    <row r="35" customFormat="false" ht="15" hidden="false" customHeight="false" outlineLevel="0" collapsed="false">
      <c r="A35" s="0" t="str">
        <f aca="false">UPPER(B35)&amp;UPPER(C35)</f>
        <v>PLETINCKXSYLVIE P.</v>
      </c>
      <c r="B35" s="13" t="s">
        <v>203</v>
      </c>
      <c r="C35" s="13" t="s">
        <v>72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VANCUTSEMBERTRAND</v>
      </c>
      <c r="B36" s="13" t="s">
        <v>205</v>
      </c>
      <c r="C36" s="13" t="s">
        <v>87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LEHAIREDAVID L.</v>
      </c>
      <c r="B37" s="13" t="s">
        <v>220</v>
      </c>
      <c r="C37" s="13" t="s">
        <v>99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TCHATCHOUANG NANAPRUDENCE</v>
      </c>
      <c r="B38" s="13" t="s">
        <v>267</v>
      </c>
      <c r="C38" s="13" t="s">
        <v>121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LANGHENDRIESDOMINIQUE L.</v>
      </c>
      <c r="B39" s="13" t="s">
        <v>252</v>
      </c>
      <c r="C39" s="13" t="s">
        <v>130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COLLARDBERNADETTE</v>
      </c>
      <c r="B40" s="13" t="s">
        <v>236</v>
      </c>
      <c r="C40" s="13" t="s">
        <v>145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AISSATOUISSA</v>
      </c>
      <c r="B41" s="13" t="s">
        <v>226</v>
      </c>
      <c r="C41" s="13" t="s">
        <v>227</v>
      </c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BEQUETGINETTE</v>
      </c>
      <c r="B42" s="13" t="s">
        <v>230</v>
      </c>
      <c r="C42" s="13" t="s">
        <v>231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BERTHEREAUPASCAL</v>
      </c>
      <c r="B43" s="13" t="s">
        <v>232</v>
      </c>
      <c r="C43" s="13" t="s">
        <v>233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BRICHETMARTINE B.</v>
      </c>
      <c r="B44" s="13" t="s">
        <v>225</v>
      </c>
      <c r="C44" s="13" t="s">
        <v>141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CHALLEEMMANUELLE</v>
      </c>
      <c r="B45" s="13" t="s">
        <v>234</v>
      </c>
      <c r="C45" s="13" t="s">
        <v>143</v>
      </c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DEFREYNETHOMAS</v>
      </c>
      <c r="B46" s="13" t="s">
        <v>238</v>
      </c>
      <c r="C46" s="13" t="s">
        <v>239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DURITALILIAN</v>
      </c>
      <c r="B47" s="13" t="s">
        <v>204</v>
      </c>
      <c r="C47" s="13" t="s">
        <v>152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FABRISHUGO</v>
      </c>
      <c r="B48" s="13" t="s">
        <v>222</v>
      </c>
      <c r="C48" s="13" t="s">
        <v>68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FAUCONNIERISABELLE F.</v>
      </c>
      <c r="B49" s="13" t="s">
        <v>242</v>
      </c>
      <c r="C49" s="13" t="s">
        <v>243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FIACCAPRILECARMELA</v>
      </c>
      <c r="B50" s="13" t="s">
        <v>244</v>
      </c>
      <c r="C50" s="13" t="s">
        <v>245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GODEAUARIANE</v>
      </c>
      <c r="B51" s="13" t="s">
        <v>372</v>
      </c>
      <c r="C51" s="13" t="s">
        <v>373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HUSTINMARC H.</v>
      </c>
      <c r="B52" s="13" t="s">
        <v>221</v>
      </c>
      <c r="C52" s="13" t="s">
        <v>156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LEHAIREIVAN</v>
      </c>
      <c r="B53" s="13" t="s">
        <v>220</v>
      </c>
      <c r="C53" s="13" t="s">
        <v>162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MAROTTAROCCO</v>
      </c>
      <c r="B54" s="13" t="s">
        <v>256</v>
      </c>
      <c r="C54" s="13" t="s">
        <v>168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MEHOUDENSALAIN</v>
      </c>
      <c r="B55" s="13" t="s">
        <v>258</v>
      </c>
      <c r="C55" s="13" t="s">
        <v>259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MINOTJÉRÔME</v>
      </c>
      <c r="B56" s="13" t="s">
        <v>261</v>
      </c>
      <c r="C56" s="13" t="s">
        <v>109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MORO LAVADOAMBROSIO</v>
      </c>
      <c r="B57" s="13" t="s">
        <v>262</v>
      </c>
      <c r="C57" s="13" t="s">
        <v>263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PLETINCKXISABELLE P.</v>
      </c>
      <c r="B58" s="13" t="s">
        <v>203</v>
      </c>
      <c r="C58" s="13" t="s">
        <v>159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QUINTYNMATHIEU</v>
      </c>
      <c r="B59" s="13" t="s">
        <v>214</v>
      </c>
      <c r="C59" s="13" t="s">
        <v>115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SIRAUXLAURENT</v>
      </c>
      <c r="B60" s="13" t="s">
        <v>266</v>
      </c>
      <c r="C60" s="13" t="s">
        <v>151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 ERTBRUGGENJOHAN</v>
      </c>
      <c r="B61" s="13" t="s">
        <v>269</v>
      </c>
      <c r="C61" s="13" t="s">
        <v>270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VANHOUCHELAURENT</v>
      </c>
      <c r="B62" s="13" t="s">
        <v>271</v>
      </c>
      <c r="C62" s="13" t="s">
        <v>151</v>
      </c>
      <c r="F62" s="0" t="str">
        <f aca="false">IF(D62&gt;0,ROUND(101-(D62*100/$C$2),2),"")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1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F4" activeCellId="0" sqref="F4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14"/>
    <col collapsed="false" customWidth="true" hidden="false" outlineLevel="0" max="6" min="6" style="0" width="7.57"/>
    <col collapsed="false" customWidth="true" hidden="false" outlineLevel="0" max="9" min="7" style="0" width="9.14"/>
    <col collapsed="false" customWidth="true" hidden="true" outlineLevel="1" max="10" min="10" style="0" width="32.43"/>
    <col collapsed="false" customWidth="true" hidden="true" outlineLevel="1" max="11" min="11" style="0" width="8.14"/>
    <col collapsed="false" customWidth="true" hidden="true" outlineLevel="1" max="12" min="12" style="0" width="3.71"/>
    <col collapsed="false" customWidth="true" hidden="true" outlineLevel="1" max="13" min="13" style="0" width="6"/>
    <col collapsed="false" customWidth="true" hidden="false" outlineLevel="0" max="257" min="14" style="0" width="9.14"/>
    <col collapsed="false" customWidth="true" hidden="false" outlineLevel="0" max="1025" min="258" style="0" width="9"/>
  </cols>
  <sheetData>
    <row r="1" customFormat="false" ht="15" hidden="false" customHeight="false" outlineLevel="0" collapsed="false">
      <c r="B1" s="26" t="s">
        <v>386</v>
      </c>
      <c r="C1" s="21"/>
    </row>
    <row r="2" customFormat="false" ht="15" hidden="false" customHeight="false" outlineLevel="0" collapsed="false">
      <c r="B2" s="13" t="s">
        <v>194</v>
      </c>
      <c r="C2" s="13" t="n">
        <v>1458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J3" s="1" t="s">
        <v>195</v>
      </c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105</v>
      </c>
      <c r="E4" s="29" t="n">
        <v>0.030150462962963</v>
      </c>
      <c r="F4" s="0" t="n">
        <f aca="false">ROUND(101-(D4*100/$C$2),2)</f>
        <v>93.8</v>
      </c>
      <c r="J4" s="0" t="str">
        <f aca="false">D4&amp;" "&amp;PROPER(B4)&amp;" "&amp;PROPER(C4)&amp;" "</f>
        <v>105 Vermeere Didier </v>
      </c>
      <c r="K4" s="29" t="n">
        <v>0.030150462962963</v>
      </c>
      <c r="L4" s="29" t="s">
        <v>202</v>
      </c>
      <c r="M4" s="0" t="n">
        <v>93.8</v>
      </c>
    </row>
    <row r="5" customFormat="false" ht="15" hidden="false" customHeight="false" outlineLevel="0" collapsed="false">
      <c r="A5" s="0" t="str">
        <f aca="false">UPPER(B5)&amp;UPPER(C5)</f>
        <v>DE CONINCKBENOÎT</v>
      </c>
      <c r="B5" s="13" t="s">
        <v>201</v>
      </c>
      <c r="C5" s="13" t="s">
        <v>60</v>
      </c>
      <c r="D5" s="0" t="n">
        <v>109</v>
      </c>
      <c r="E5" s="29" t="n">
        <v>0.0303587962962963</v>
      </c>
      <c r="F5" s="0" t="n">
        <f aca="false">ROUND(101-(D5*100/$C$2),2)</f>
        <v>93.52</v>
      </c>
      <c r="J5" s="0" t="str">
        <f aca="false">D5&amp;" "&amp;PROPER(B5)&amp;" "&amp;PROPER(C5)&amp;" "</f>
        <v>109 De Coninck Benoît </v>
      </c>
      <c r="K5" s="29" t="n">
        <v>0.0303587962962963</v>
      </c>
      <c r="L5" s="29" t="s">
        <v>202</v>
      </c>
      <c r="M5" s="0" t="n">
        <v>93.52</v>
      </c>
    </row>
    <row r="6" customFormat="false" ht="15" hidden="false" customHeight="false" outlineLevel="0" collapsed="false">
      <c r="A6" s="0" t="str">
        <f aca="false">UPPER(B6)&amp;UPPER(C6)</f>
        <v>DURITAZOLIKA</v>
      </c>
      <c r="B6" s="13" t="s">
        <v>204</v>
      </c>
      <c r="C6" s="13" t="s">
        <v>62</v>
      </c>
      <c r="D6" s="0" t="n">
        <v>131</v>
      </c>
      <c r="E6" s="29" t="n">
        <v>0.0311111111111111</v>
      </c>
      <c r="F6" s="0" t="n">
        <f aca="false">ROUND(101-(D6*100/$C$2),2)</f>
        <v>92.02</v>
      </c>
      <c r="J6" s="0" t="str">
        <f aca="false">D6&amp;" "&amp;PROPER(B6)&amp;" "&amp;PROPER(C6)&amp;" "</f>
        <v>131 Durita Zolika </v>
      </c>
      <c r="K6" s="29" t="n">
        <v>0.0311111111111111</v>
      </c>
      <c r="L6" s="29" t="s">
        <v>202</v>
      </c>
      <c r="M6" s="0" t="n">
        <v>92.02</v>
      </c>
    </row>
    <row r="7" customFormat="false" ht="15" hidden="false" customHeight="false" outlineLevel="0" collapsed="false">
      <c r="A7" s="0" t="str">
        <f aca="false">UPPER(B7)&amp;UPPER(C7)</f>
        <v>FURNARIROBERTO</v>
      </c>
      <c r="B7" s="13" t="s">
        <v>247</v>
      </c>
      <c r="C7" s="13" t="s">
        <v>64</v>
      </c>
      <c r="D7" s="0" t="n">
        <v>141</v>
      </c>
      <c r="E7" s="29" t="n">
        <v>0.0313194444444444</v>
      </c>
      <c r="F7" s="0" t="n">
        <f aca="false">ROUND(101-(D7*100/$C$2),2)</f>
        <v>91.33</v>
      </c>
      <c r="J7" s="0" t="str">
        <f aca="false">D7&amp;" "&amp;PROPER(B7)&amp;" "&amp;PROPER(C7)&amp;" "</f>
        <v>141 Furnari Roberto </v>
      </c>
      <c r="K7" s="29" t="n">
        <v>0.0313194444444444</v>
      </c>
      <c r="L7" s="29" t="s">
        <v>202</v>
      </c>
      <c r="M7" s="0" t="n">
        <v>91.33</v>
      </c>
    </row>
    <row r="8" customFormat="false" ht="15" hidden="false" customHeight="false" outlineLevel="0" collapsed="false">
      <c r="A8" s="0" t="str">
        <f aca="false">UPPER(B8)&amp;UPPER(C8)</f>
        <v>DEMOULINOLIVIER</v>
      </c>
      <c r="B8" s="13" t="s">
        <v>206</v>
      </c>
      <c r="C8" s="13" t="s">
        <v>66</v>
      </c>
      <c r="D8" s="0" t="n">
        <v>281</v>
      </c>
      <c r="E8" s="29" t="n">
        <v>0.0340972222222222</v>
      </c>
      <c r="F8" s="0" t="n">
        <f aca="false">ROUND(101-(D8*100/$C$2),2)</f>
        <v>81.73</v>
      </c>
      <c r="J8" s="0" t="str">
        <f aca="false">D8&amp;" "&amp;PROPER(B8)&amp;" "&amp;PROPER(C8)&amp;" "</f>
        <v>281 Demoulin Olivier </v>
      </c>
      <c r="K8" s="29" t="n">
        <v>0.0340972222222222</v>
      </c>
      <c r="L8" s="29" t="s">
        <v>202</v>
      </c>
      <c r="M8" s="0" t="n">
        <v>81.73</v>
      </c>
    </row>
    <row r="9" customFormat="false" ht="15" hidden="false" customHeight="false" outlineLevel="0" collapsed="false">
      <c r="A9" s="0" t="str">
        <f aca="false">UPPER(B9)&amp;UPPER(C9)</f>
        <v>DERIDDERRODNEY</v>
      </c>
      <c r="B9" s="13" t="s">
        <v>217</v>
      </c>
      <c r="C9" s="13" t="s">
        <v>76</v>
      </c>
      <c r="D9" s="0" t="n">
        <v>568</v>
      </c>
      <c r="E9" s="29" t="n">
        <v>0.0383796296296296</v>
      </c>
      <c r="F9" s="0" t="n">
        <f aca="false">ROUND(101-(D9*100/$C$2),2)</f>
        <v>62.04</v>
      </c>
      <c r="J9" s="0" t="str">
        <f aca="false">D9&amp;" "&amp;PROPER(B9)&amp;" "&amp;PROPER(C9)&amp;" "</f>
        <v>568 Deridder Rodney </v>
      </c>
      <c r="K9" s="29" t="n">
        <v>0.0383796296296296</v>
      </c>
      <c r="L9" s="29" t="s">
        <v>202</v>
      </c>
      <c r="M9" s="0" t="n">
        <v>62.04</v>
      </c>
    </row>
    <row r="10" customFormat="false" ht="15" hidden="false" customHeight="false" outlineLevel="0" collapsed="false">
      <c r="A10" s="0" t="str">
        <f aca="false">UPPER(B10)&amp;UPPER(C10)</f>
        <v>RUBAYCHRISTOPHE</v>
      </c>
      <c r="B10" s="13" t="s">
        <v>208</v>
      </c>
      <c r="C10" s="13" t="s">
        <v>70</v>
      </c>
      <c r="D10" s="0" t="n">
        <v>626</v>
      </c>
      <c r="E10" s="29" t="n">
        <v>0.0390277777777778</v>
      </c>
      <c r="F10" s="0" t="n">
        <f aca="false">ROUND(101-(D10*100/$C$2),2)</f>
        <v>58.06</v>
      </c>
      <c r="J10" s="0" t="str">
        <f aca="false">D10&amp;" "&amp;PROPER(B10)&amp;" "&amp;PROPER(C10)&amp;" "</f>
        <v>626 Rubay Christophe </v>
      </c>
      <c r="K10" s="29" t="n">
        <v>0.0390277777777778</v>
      </c>
      <c r="L10" s="29" t="s">
        <v>202</v>
      </c>
      <c r="M10" s="0" t="n">
        <v>58.06</v>
      </c>
    </row>
    <row r="11" customFormat="false" ht="15" hidden="false" customHeight="false" outlineLevel="0" collapsed="false">
      <c r="A11" s="0" t="str">
        <f aca="false">UPPER(B11)&amp;UPPER(C11)</f>
        <v>EECKHOUTMARC E.</v>
      </c>
      <c r="B11" s="13" t="s">
        <v>223</v>
      </c>
      <c r="C11" s="13" t="s">
        <v>78</v>
      </c>
      <c r="D11" s="0" t="n">
        <v>638</v>
      </c>
      <c r="E11" s="29" t="n">
        <v>0.0391550925925926</v>
      </c>
      <c r="F11" s="0" t="n">
        <f aca="false">ROUND(101-(D11*100/$C$2),2)</f>
        <v>57.24</v>
      </c>
      <c r="J11" s="0" t="str">
        <f aca="false">D11&amp;" "&amp;PROPER(B11)&amp;" "&amp;PROPER(C11)&amp;" "</f>
        <v>638 Eeckhout Marc E. </v>
      </c>
      <c r="K11" s="29" t="n">
        <v>0.0391550925925926</v>
      </c>
      <c r="L11" s="29" t="s">
        <v>202</v>
      </c>
      <c r="M11" s="0" t="n">
        <v>57.24</v>
      </c>
    </row>
    <row r="12" customFormat="false" ht="15" hidden="false" customHeight="false" outlineLevel="0" collapsed="false">
      <c r="A12" s="0" t="str">
        <f aca="false">UPPER(B12)&amp;UPPER(C12)</f>
        <v>MATONHERMAN</v>
      </c>
      <c r="B12" s="13" t="s">
        <v>224</v>
      </c>
      <c r="C12" s="13" t="s">
        <v>113</v>
      </c>
      <c r="D12" s="0" t="n">
        <v>674</v>
      </c>
      <c r="E12" s="29" t="n">
        <v>0.0395833333333333</v>
      </c>
      <c r="F12" s="0" t="n">
        <f aca="false">ROUND(101-(D12*100/$C$2),2)</f>
        <v>54.77</v>
      </c>
      <c r="J12" s="0" t="str">
        <f aca="false">D12&amp;" "&amp;PROPER(B12)&amp;" "&amp;PROPER(C12)&amp;" "</f>
        <v>674 Maton Herman </v>
      </c>
      <c r="K12" s="29" t="n">
        <v>0.0395833333333333</v>
      </c>
      <c r="L12" s="29" t="s">
        <v>202</v>
      </c>
      <c r="M12" s="0" t="n">
        <v>54.77</v>
      </c>
    </row>
    <row r="13" customFormat="false" ht="15" hidden="false" customHeight="false" outlineLevel="0" collapsed="false">
      <c r="A13" s="0" t="str">
        <f aca="false">UPPER(B13)&amp;UPPER(C13)</f>
        <v>GLIBERTLAETITIA</v>
      </c>
      <c r="B13" s="13" t="s">
        <v>250</v>
      </c>
      <c r="C13" s="13" t="s">
        <v>85</v>
      </c>
      <c r="D13" s="0" t="n">
        <v>684</v>
      </c>
      <c r="E13" s="29" t="n">
        <v>0.0397222222222222</v>
      </c>
      <c r="F13" s="0" t="n">
        <f aca="false">ROUND(101-(D13*100/$C$2),2)</f>
        <v>54.09</v>
      </c>
      <c r="J13" s="0" t="str">
        <f aca="false">D13&amp;" "&amp;PROPER(B13)&amp;" "&amp;PROPER(C13)&amp;" "</f>
        <v>684 Glibert Laetitia </v>
      </c>
      <c r="K13" s="29" t="n">
        <v>0.0397222222222222</v>
      </c>
      <c r="L13" s="29" t="s">
        <v>202</v>
      </c>
      <c r="M13" s="0" t="n">
        <v>54.09</v>
      </c>
    </row>
    <row r="14" customFormat="false" ht="15" hidden="false" customHeight="false" outlineLevel="0" collapsed="false">
      <c r="A14" s="0" t="str">
        <f aca="false">UPPER(B14)&amp;UPPER(C14)</f>
        <v>PLETINCKXSYLVIE P.</v>
      </c>
      <c r="B14" s="13" t="s">
        <v>203</v>
      </c>
      <c r="C14" s="13" t="s">
        <v>72</v>
      </c>
      <c r="D14" s="0" t="n">
        <v>685</v>
      </c>
      <c r="E14" s="29" t="n">
        <v>0.0397222222222222</v>
      </c>
      <c r="F14" s="0" t="n">
        <f aca="false">ROUND(101-(D14*100/$C$2),2)</f>
        <v>54.02</v>
      </c>
      <c r="J14" s="0" t="str">
        <f aca="false">D14&amp;" "&amp;PROPER(B14)&amp;" "&amp;PROPER(C14)&amp;" "</f>
        <v>685 Pletinckx Sylvie P. </v>
      </c>
      <c r="K14" s="29" t="n">
        <v>0.0397222222222222</v>
      </c>
      <c r="L14" s="29" t="s">
        <v>202</v>
      </c>
      <c r="M14" s="0" t="n">
        <v>54.02</v>
      </c>
    </row>
    <row r="15" customFormat="false" ht="15" hidden="false" customHeight="false" outlineLevel="0" collapsed="false">
      <c r="A15" s="0" t="str">
        <f aca="false">UPPER(B15)&amp;UPPER(C15)</f>
        <v>FONTAINEAMÉLIE</v>
      </c>
      <c r="B15" s="13" t="s">
        <v>246</v>
      </c>
      <c r="C15" s="13" t="s">
        <v>80</v>
      </c>
      <c r="D15" s="0" t="n">
        <v>698</v>
      </c>
      <c r="E15" s="29" t="n">
        <v>0.0398726851851852</v>
      </c>
      <c r="F15" s="0" t="n">
        <f aca="false">ROUND(101-(D15*100/$C$2),2)</f>
        <v>53.13</v>
      </c>
      <c r="J15" s="0" t="str">
        <f aca="false">D15&amp;" "&amp;PROPER(B15)&amp;" "&amp;PROPER(C15)&amp;" "</f>
        <v>698 Fontaine Amélie </v>
      </c>
      <c r="K15" s="29" t="n">
        <v>0.0398726851851852</v>
      </c>
      <c r="L15" s="29" t="s">
        <v>202</v>
      </c>
      <c r="M15" s="0" t="n">
        <v>53.13</v>
      </c>
    </row>
    <row r="16" customFormat="false" ht="15" hidden="false" customHeight="false" outlineLevel="0" collapsed="false">
      <c r="A16" s="0" t="str">
        <f aca="false">UPPER(B16)&amp;UPPER(C16)</f>
        <v>ALVAREZ BLANCOMANUEL</v>
      </c>
      <c r="B16" s="13" t="s">
        <v>228</v>
      </c>
      <c r="C16" s="13" t="s">
        <v>74</v>
      </c>
      <c r="D16" s="0" t="n">
        <v>767</v>
      </c>
      <c r="E16" s="29" t="n">
        <v>0.0407175925925926</v>
      </c>
      <c r="F16" s="0" t="n">
        <f aca="false">ROUND(101-(D16*100/$C$2),2)</f>
        <v>48.39</v>
      </c>
      <c r="J16" s="0" t="str">
        <f aca="false">D16&amp;" "&amp;PROPER(B16)&amp;" "&amp;PROPER(C16)&amp;" "</f>
        <v>767 Alvarez Blanco Manuel </v>
      </c>
      <c r="K16" s="29" t="n">
        <v>0.0407175925925926</v>
      </c>
      <c r="L16" s="29" t="s">
        <v>202</v>
      </c>
      <c r="M16" s="0" t="n">
        <v>48.39</v>
      </c>
    </row>
    <row r="17" customFormat="false" ht="15" hidden="false" customHeight="false" outlineLevel="0" collapsed="false">
      <c r="A17" s="0" t="str">
        <f aca="false">UPPER(B17)&amp;UPPER(C17)</f>
        <v>VANCUTSEMBERTRAND</v>
      </c>
      <c r="B17" s="13" t="s">
        <v>205</v>
      </c>
      <c r="C17" s="13" t="s">
        <v>87</v>
      </c>
      <c r="D17" s="0" t="n">
        <v>979</v>
      </c>
      <c r="E17" s="29" t="n">
        <v>0.0439236111111111</v>
      </c>
      <c r="F17" s="0" t="n">
        <f aca="false">ROUND(101-(D17*100/$C$2),2)</f>
        <v>33.85</v>
      </c>
      <c r="J17" s="0" t="str">
        <f aca="false">D17&amp;" "&amp;PROPER(B17)&amp;" "&amp;PROPER(C17)&amp;" "</f>
        <v>979 Vancutsem Bertrand </v>
      </c>
      <c r="K17" s="29" t="n">
        <v>0.0439236111111111</v>
      </c>
      <c r="L17" s="29" t="s">
        <v>202</v>
      </c>
      <c r="M17" s="0" t="n">
        <v>33.85</v>
      </c>
    </row>
    <row r="18" customFormat="false" ht="15" hidden="false" customHeight="false" outlineLevel="0" collapsed="false">
      <c r="A18" s="0" t="str">
        <f aca="false">UPPER(B18)&amp;UPPER(C18)</f>
        <v>PARADADAVID P.</v>
      </c>
      <c r="B18" s="13" t="s">
        <v>264</v>
      </c>
      <c r="C18" s="13" t="s">
        <v>82</v>
      </c>
      <c r="D18" s="0" t="n">
        <v>995</v>
      </c>
      <c r="E18" s="29" t="n">
        <v>0.0441087962962963</v>
      </c>
      <c r="F18" s="0" t="n">
        <f aca="false">ROUND(101-(D18*100/$C$2),2)</f>
        <v>32.76</v>
      </c>
      <c r="J18" s="0" t="str">
        <f aca="false">D18&amp;" "&amp;PROPER(B18)&amp;" "&amp;PROPER(C18)&amp;" "</f>
        <v>995 Parada David P. </v>
      </c>
      <c r="K18" s="29" t="n">
        <v>0.0441087962962963</v>
      </c>
      <c r="L18" s="29" t="s">
        <v>202</v>
      </c>
      <c r="M18" s="0" t="n">
        <v>32.76</v>
      </c>
    </row>
    <row r="19" customFormat="false" ht="15" hidden="false" customHeight="false" outlineLevel="0" collapsed="false">
      <c r="A19" s="0" t="str">
        <f aca="false">UPPER(B19)&amp;UPPER(C19)</f>
        <v>MERTENSANNE</v>
      </c>
      <c r="B19" s="13" t="s">
        <v>260</v>
      </c>
      <c r="C19" s="13" t="s">
        <v>119</v>
      </c>
      <c r="D19" s="0" t="n">
        <v>1018</v>
      </c>
      <c r="E19" s="29" t="n">
        <v>0.0444097222222222</v>
      </c>
      <c r="F19" s="0" t="n">
        <f aca="false">ROUND(101-(D19*100/$C$2),2)</f>
        <v>31.18</v>
      </c>
      <c r="J19" s="0" t="str">
        <f aca="false">D19&amp;" "&amp;PROPER(B19)&amp;" "&amp;PROPER(C19)&amp;" "</f>
        <v>1018 Mertens Anne </v>
      </c>
      <c r="K19" s="29" t="n">
        <v>0.0444097222222222</v>
      </c>
      <c r="L19" s="29" t="s">
        <v>202</v>
      </c>
      <c r="M19" s="0" t="n">
        <v>31.18</v>
      </c>
    </row>
    <row r="20" customFormat="false" ht="15" hidden="false" customHeight="false" outlineLevel="0" collapsed="false">
      <c r="A20" s="0" t="str">
        <f aca="false">UPPER(B20)&amp;UPPER(C20)</f>
        <v>GAGNONMARIE-JOSÉE</v>
      </c>
      <c r="B20" s="13" t="s">
        <v>248</v>
      </c>
      <c r="C20" s="13" t="s">
        <v>97</v>
      </c>
      <c r="D20" s="0" t="n">
        <v>1047</v>
      </c>
      <c r="E20" s="29" t="n">
        <v>0.0448611111111111</v>
      </c>
      <c r="F20" s="0" t="n">
        <f aca="false">ROUND(101-(D20*100/$C$2),2)</f>
        <v>29.19</v>
      </c>
      <c r="J20" s="0" t="str">
        <f aca="false">D20&amp;" "&amp;PROPER(B20)&amp;" "&amp;PROPER(C20)&amp;" "</f>
        <v>1047 Gagnon Marie-Josée </v>
      </c>
      <c r="K20" s="29" t="n">
        <v>0.0448611111111111</v>
      </c>
      <c r="L20" s="29" t="s">
        <v>202</v>
      </c>
      <c r="M20" s="0" t="n">
        <v>29.19</v>
      </c>
    </row>
    <row r="21" customFormat="false" ht="15" hidden="false" customHeight="false" outlineLevel="0" collapsed="false">
      <c r="A21" s="0" t="str">
        <f aca="false">UPPER(B21)&amp;UPPER(C21)</f>
        <v>WASTERZAKFREDERIK</v>
      </c>
      <c r="B21" s="13" t="s">
        <v>218</v>
      </c>
      <c r="C21" s="13" t="s">
        <v>111</v>
      </c>
      <c r="D21" s="0" t="n">
        <v>1095</v>
      </c>
      <c r="E21" s="29" t="n">
        <v>0.0455208333333333</v>
      </c>
      <c r="F21" s="0" t="n">
        <f aca="false">ROUND(101-(D21*100/$C$2),2)</f>
        <v>25.9</v>
      </c>
      <c r="J21" s="0" t="str">
        <f aca="false">D21&amp;" "&amp;PROPER(B21)&amp;" "&amp;PROPER(C21)&amp;" "</f>
        <v>1095 Wasterzak Frederik </v>
      </c>
      <c r="K21" s="29" t="n">
        <v>0.0455208333333333</v>
      </c>
      <c r="L21" s="29" t="s">
        <v>202</v>
      </c>
      <c r="M21" s="0" t="n">
        <v>25.9</v>
      </c>
    </row>
    <row r="22" customFormat="false" ht="15" hidden="false" customHeight="false" outlineLevel="0" collapsed="false">
      <c r="A22" s="0" t="str">
        <f aca="false">UPPER(B22)&amp;UPPER(C22)</f>
        <v>LEHAIREDAVID L.</v>
      </c>
      <c r="B22" s="13" t="s">
        <v>220</v>
      </c>
      <c r="C22" s="13" t="s">
        <v>99</v>
      </c>
      <c r="D22" s="0" t="n">
        <v>1099</v>
      </c>
      <c r="E22" s="29" t="n">
        <v>0.0455671296296296</v>
      </c>
      <c r="F22" s="0" t="n">
        <f aca="false">ROUND(101-(D22*100/$C$2),2)</f>
        <v>25.62</v>
      </c>
      <c r="J22" s="0" t="str">
        <f aca="false">D22&amp;" "&amp;PROPER(B22)&amp;" "&amp;PROPER(C22)&amp;" "</f>
        <v>1099 Lehaire David L. </v>
      </c>
      <c r="K22" s="29" t="n">
        <v>0.0455671296296296</v>
      </c>
      <c r="L22" s="29" t="s">
        <v>202</v>
      </c>
      <c r="M22" s="0" t="n">
        <v>25.62</v>
      </c>
    </row>
    <row r="23" customFormat="false" ht="15" hidden="false" customHeight="false" outlineLevel="0" collapsed="false">
      <c r="A23" s="0" t="str">
        <f aca="false">UPPER(B23)&amp;UPPER(C23)</f>
        <v>MARTINPATRICIA</v>
      </c>
      <c r="B23" s="13" t="s">
        <v>106</v>
      </c>
      <c r="C23" s="13" t="s">
        <v>107</v>
      </c>
      <c r="D23" s="0" t="n">
        <v>1132</v>
      </c>
      <c r="E23" s="29" t="n">
        <v>0.0460300925925926</v>
      </c>
      <c r="F23" s="0" t="n">
        <f aca="false">ROUND(101-(D23*100/$C$2),2)</f>
        <v>23.36</v>
      </c>
      <c r="J23" s="0" t="str">
        <f aca="false">D23&amp;" "&amp;PROPER(B23)&amp;" "&amp;PROPER(C23)&amp;" "</f>
        <v>1132 Martin Patricia </v>
      </c>
      <c r="K23" s="29" t="n">
        <v>0.0460300925925926</v>
      </c>
      <c r="L23" s="29" t="s">
        <v>202</v>
      </c>
      <c r="M23" s="0" t="n">
        <v>23.36</v>
      </c>
    </row>
    <row r="24" customFormat="false" ht="15" hidden="false" customHeight="false" outlineLevel="0" collapsed="false">
      <c r="A24" s="0" t="str">
        <f aca="false">UPPER(B24)&amp;UPPER(C24)</f>
        <v>TCHATCHOUANG NANAPRUDENCE</v>
      </c>
      <c r="B24" s="13" t="s">
        <v>267</v>
      </c>
      <c r="C24" s="13" t="s">
        <v>121</v>
      </c>
      <c r="D24" s="0" t="n">
        <v>1134</v>
      </c>
      <c r="E24" s="29" t="n">
        <v>0.0460763888888889</v>
      </c>
      <c r="F24" s="0" t="n">
        <f aca="false">ROUND(101-(D24*100/$C$2),2)</f>
        <v>23.22</v>
      </c>
      <c r="J24" s="0" t="str">
        <f aca="false">D24&amp;" "&amp;PROPER(B24)&amp;" "&amp;PROPER(C24)&amp;" "</f>
        <v>1134 Tchatchouang Nana Prudence </v>
      </c>
      <c r="K24" s="29" t="n">
        <v>0.0460763888888889</v>
      </c>
      <c r="L24" s="29" t="s">
        <v>202</v>
      </c>
      <c r="M24" s="0" t="n">
        <v>23.22</v>
      </c>
    </row>
    <row r="25" customFormat="false" ht="15" hidden="false" customHeight="false" outlineLevel="0" collapsed="false">
      <c r="A25" s="0" t="str">
        <f aca="false">UPPER(B25)&amp;UPPER(C25)</f>
        <v>COOSEMANSISABELLE C.</v>
      </c>
      <c r="B25" s="13" t="s">
        <v>211</v>
      </c>
      <c r="C25" s="13" t="s">
        <v>101</v>
      </c>
      <c r="D25" s="0" t="n">
        <v>1243</v>
      </c>
      <c r="E25" s="29" t="n">
        <v>0.048125</v>
      </c>
      <c r="F25" s="0" t="n">
        <f aca="false">ROUND(101-(D25*100/$C$2),2)</f>
        <v>15.75</v>
      </c>
      <c r="G25" s="38"/>
      <c r="J25" s="0" t="str">
        <f aca="false">D25&amp;" "&amp;PROPER(B25)&amp;" "&amp;PROPER(C25)&amp;" "</f>
        <v>1243 Coosemans Isabelle C. </v>
      </c>
      <c r="K25" s="29" t="n">
        <v>0.048125</v>
      </c>
      <c r="L25" s="29" t="s">
        <v>202</v>
      </c>
      <c r="M25" s="0" t="n">
        <v>15.75</v>
      </c>
    </row>
    <row r="26" customFormat="false" ht="15" hidden="false" customHeight="false" outlineLevel="0" collapsed="false">
      <c r="A26" s="0" t="str">
        <f aca="false">UPPER(B26)&amp;UPPER(C26)</f>
        <v>GASKINRUDI</v>
      </c>
      <c r="B26" s="13" t="s">
        <v>213</v>
      </c>
      <c r="C26" s="13" t="s">
        <v>103</v>
      </c>
      <c r="D26" s="0" t="n">
        <v>1247</v>
      </c>
      <c r="E26" s="29" t="n">
        <v>0.0481944444444444</v>
      </c>
      <c r="F26" s="0" t="n">
        <f aca="false">ROUND(101-(D26*100/$C$2),2)</f>
        <v>15.47</v>
      </c>
      <c r="J26" s="0" t="str">
        <f aca="false">D26&amp;" "&amp;PROPER(B26)&amp;" "&amp;PROPER(C26)&amp;" "</f>
        <v>1247 Gaskin Rudi </v>
      </c>
      <c r="K26" s="29" t="n">
        <v>0.0481944444444444</v>
      </c>
      <c r="L26" s="29" t="s">
        <v>202</v>
      </c>
      <c r="M26" s="0" t="n">
        <v>15.47</v>
      </c>
    </row>
    <row r="27" customFormat="false" ht="15" hidden="false" customHeight="false" outlineLevel="0" collapsed="false">
      <c r="A27" s="0" t="str">
        <f aca="false">UPPER(B27)&amp;UPPER(C27)</f>
        <v>DE ROECKMONIQUE</v>
      </c>
      <c r="B27" s="13" t="s">
        <v>237</v>
      </c>
      <c r="C27" s="13" t="s">
        <v>105</v>
      </c>
      <c r="D27" s="0" t="n">
        <v>1265</v>
      </c>
      <c r="E27" s="29" t="n">
        <v>0.0486574074074074</v>
      </c>
      <c r="F27" s="0" t="n">
        <f aca="false">ROUND(101-(D27*100/$C$2),2)</f>
        <v>14.24</v>
      </c>
      <c r="J27" s="0" t="str">
        <f aca="false">D27&amp;" "&amp;PROPER(B27)&amp;" "&amp;PROPER(C27)&amp;" "</f>
        <v>1265 De Roeck Monique </v>
      </c>
      <c r="K27" s="29" t="n">
        <v>0.0486574074074074</v>
      </c>
      <c r="L27" s="29" t="s">
        <v>202</v>
      </c>
      <c r="M27" s="0" t="n">
        <v>14.24</v>
      </c>
    </row>
    <row r="28" customFormat="false" ht="15" hidden="false" customHeight="false" outlineLevel="0" collapsed="false">
      <c r="A28" s="0" t="str">
        <f aca="false">UPPER(B28)&amp;UPPER(C28)</f>
        <v>LANGHENDRIESDOMINIQUE L.</v>
      </c>
      <c r="B28" s="13" t="s">
        <v>252</v>
      </c>
      <c r="C28" s="13" t="s">
        <v>130</v>
      </c>
      <c r="D28" s="0" t="n">
        <v>1310</v>
      </c>
      <c r="E28" s="29" t="n">
        <v>0.0500694444444444</v>
      </c>
      <c r="F28" s="0" t="n">
        <f aca="false">ROUND(101-(D28*100/$C$2),2)</f>
        <v>11.15</v>
      </c>
      <c r="J28" s="0" t="str">
        <f aca="false">D28&amp;" "&amp;PROPER(B28)&amp;" "&amp;PROPER(C28)&amp;" "</f>
        <v>1310 Langhendries Dominique L. </v>
      </c>
      <c r="K28" s="29" t="n">
        <v>0.0500694444444444</v>
      </c>
      <c r="L28" s="29" t="s">
        <v>202</v>
      </c>
      <c r="M28" s="0" t="n">
        <v>11.15</v>
      </c>
    </row>
    <row r="29" customFormat="false" ht="15" hidden="false" customHeight="false" outlineLevel="0" collapsed="false">
      <c r="A29" s="0" t="str">
        <f aca="false">UPPER(B29)&amp;UPPER(C29)</f>
        <v>GINEPROLAURENCE</v>
      </c>
      <c r="B29" s="13" t="s">
        <v>249</v>
      </c>
      <c r="C29" s="13" t="s">
        <v>166</v>
      </c>
      <c r="D29" s="0" t="n">
        <v>1357</v>
      </c>
      <c r="E29" s="29" t="n">
        <v>0.0514930555555556</v>
      </c>
      <c r="F29" s="0" t="n">
        <f aca="false">ROUND(101-(D29*100/$C$2),2)</f>
        <v>7.93</v>
      </c>
      <c r="J29" s="0" t="str">
        <f aca="false">D29&amp;" "&amp;PROPER(B29)&amp;" "&amp;PROPER(C29)&amp;" "</f>
        <v>1357 Ginepro Laurence </v>
      </c>
      <c r="K29" s="29" t="n">
        <v>0.0514930555555556</v>
      </c>
      <c r="L29" s="29" t="s">
        <v>202</v>
      </c>
      <c r="M29" s="0" t="n">
        <v>7.93</v>
      </c>
    </row>
    <row r="30" customFormat="false" ht="15" hidden="false" customHeight="false" outlineLevel="0" collapsed="false">
      <c r="A30" s="0" t="str">
        <f aca="false">UPPER(B30)&amp;UPPER(C30)</f>
        <v>ANDRIESSENSBRIGITTE</v>
      </c>
      <c r="B30" s="13" t="s">
        <v>229</v>
      </c>
      <c r="C30" s="13" t="s">
        <v>117</v>
      </c>
      <c r="D30" s="0" t="n">
        <v>1358</v>
      </c>
      <c r="E30" s="29" t="n">
        <v>0.0515046296296296</v>
      </c>
      <c r="F30" s="0" t="n">
        <f aca="false">ROUND(101-(D30*100/$C$2),2)</f>
        <v>7.86</v>
      </c>
      <c r="J30" s="0" t="str">
        <f aca="false">D30&amp;" "&amp;PROPER(B30)&amp;" "&amp;PROPER(C30)&amp;" "</f>
        <v>1358 Andriessens Brigitte </v>
      </c>
      <c r="K30" s="29" t="n">
        <v>0.0515046296296296</v>
      </c>
      <c r="L30" s="29" t="s">
        <v>202</v>
      </c>
      <c r="M30" s="0" t="n">
        <v>7.86</v>
      </c>
    </row>
    <row r="31" customFormat="false" ht="15" hidden="false" customHeight="false" outlineLevel="0" collapsed="false">
      <c r="A31" s="0" t="str">
        <f aca="false">UPPER(B31)&amp;UPPER(C31)</f>
        <v>COLLARDBERNADETTE</v>
      </c>
      <c r="B31" s="13" t="s">
        <v>236</v>
      </c>
      <c r="C31" s="13" t="s">
        <v>145</v>
      </c>
      <c r="D31" s="0" t="n">
        <v>1360</v>
      </c>
      <c r="E31" s="29" t="n">
        <v>0.0515393518518519</v>
      </c>
      <c r="F31" s="0" t="n">
        <f aca="false">ROUND(101-(D31*100/$C$2),2)</f>
        <v>7.72</v>
      </c>
      <c r="J31" s="0" t="str">
        <f aca="false">D31&amp;" "&amp;PROPER(B31)&amp;" "&amp;PROPER(C31)&amp;" "</f>
        <v>1360 Collard Bernadette </v>
      </c>
      <c r="K31" s="29" t="n">
        <v>0.0515393518518519</v>
      </c>
      <c r="L31" s="29" t="s">
        <v>202</v>
      </c>
      <c r="M31" s="0" t="n">
        <v>7.72</v>
      </c>
    </row>
    <row r="32" customFormat="false" ht="15" hidden="false" customHeight="false" outlineLevel="0" collapsed="false">
      <c r="A32" s="0" t="str">
        <f aca="false">UPPER(B32)&amp;UPPER(C32)</f>
        <v>DUMONTDOMINIQUE D.</v>
      </c>
      <c r="B32" s="13" t="s">
        <v>241</v>
      </c>
      <c r="C32" s="13" t="s">
        <v>125</v>
      </c>
      <c r="D32" s="0" t="n">
        <v>1361</v>
      </c>
      <c r="E32" s="29" t="n">
        <v>0.0515509259259259</v>
      </c>
      <c r="F32" s="0" t="n">
        <f aca="false">ROUND(101-(D32*100/$C$2),2)</f>
        <v>7.65</v>
      </c>
      <c r="J32" s="0" t="str">
        <f aca="false">D32&amp;" "&amp;PROPER(B32)&amp;" "&amp;PROPER(C32)&amp;" "</f>
        <v>1361 Dumont Dominique D. </v>
      </c>
      <c r="K32" s="29" t="n">
        <v>0.0515509259259259</v>
      </c>
      <c r="L32" s="29" t="s">
        <v>202</v>
      </c>
      <c r="M32" s="0" t="n">
        <v>7.65</v>
      </c>
    </row>
    <row r="33" customFormat="false" ht="15" hidden="false" customHeight="false" outlineLevel="0" collapsed="false">
      <c r="A33" s="0" t="str">
        <f aca="false">UPPER(B33)&amp;UPPER(C33)</f>
        <v>MAHYSYLVIE M.</v>
      </c>
      <c r="B33" s="13" t="s">
        <v>254</v>
      </c>
      <c r="C33" s="13" t="s">
        <v>127</v>
      </c>
      <c r="D33" s="0" t="n">
        <v>1402</v>
      </c>
      <c r="E33" s="29" t="n">
        <v>0.0546064814814815</v>
      </c>
      <c r="F33" s="0" t="n">
        <f aca="false">ROUND(101-(D33*100/$C$2),2)</f>
        <v>4.84</v>
      </c>
      <c r="J33" s="0" t="str">
        <f aca="false">D33&amp;" "&amp;PROPER(B33)&amp;" "&amp;PROPER(C33)&amp;" "</f>
        <v>1402 Mahy Sylvie M. </v>
      </c>
      <c r="K33" s="29" t="n">
        <v>0.0546064814814815</v>
      </c>
      <c r="L33" s="29" t="s">
        <v>202</v>
      </c>
      <c r="M33" s="0" t="n">
        <v>4.84</v>
      </c>
    </row>
    <row r="34" customFormat="false" ht="15" hidden="false" customHeight="false" outlineLevel="0" collapsed="false">
      <c r="A34" s="0" t="str">
        <f aca="false">UPPER(B34)&amp;UPPER(C34)</f>
        <v>AISSATOUISSA</v>
      </c>
      <c r="B34" s="13" t="s">
        <v>226</v>
      </c>
      <c r="C34" s="13" t="s">
        <v>227</v>
      </c>
    </row>
    <row r="35" customFormat="false" ht="15" hidden="false" customHeight="false" outlineLevel="0" collapsed="false">
      <c r="A35" s="0" t="str">
        <f aca="false">UPPER(B35)&amp;UPPER(C35)</f>
        <v>BEQUETGINETTE</v>
      </c>
      <c r="B35" s="13" t="s">
        <v>230</v>
      </c>
      <c r="C35" s="13" t="s">
        <v>231</v>
      </c>
    </row>
    <row r="36" customFormat="false" ht="15" hidden="false" customHeight="false" outlineLevel="0" collapsed="false">
      <c r="A36" s="0" t="str">
        <f aca="false">UPPER(B36)&amp;UPPER(C36)</f>
        <v>BERTHEREAUPASCAL</v>
      </c>
      <c r="B36" s="13" t="s">
        <v>232</v>
      </c>
      <c r="C36" s="13" t="s">
        <v>233</v>
      </c>
    </row>
    <row r="37" customFormat="false" ht="15" hidden="false" customHeight="false" outlineLevel="0" collapsed="false">
      <c r="A37" s="0" t="str">
        <f aca="false">UPPER(B37)&amp;UPPER(C37)</f>
        <v>BRICHETMARTINE B.</v>
      </c>
      <c r="B37" s="13" t="s">
        <v>225</v>
      </c>
      <c r="C37" s="13" t="s">
        <v>141</v>
      </c>
    </row>
    <row r="38" customFormat="false" ht="15" hidden="false" customHeight="false" outlineLevel="0" collapsed="false">
      <c r="A38" s="0" t="str">
        <f aca="false">UPPER(B38)&amp;UPPER(C38)</f>
        <v>CHALLEEMMANUELLE</v>
      </c>
      <c r="B38" s="13" t="s">
        <v>234</v>
      </c>
      <c r="C38" s="13" t="s">
        <v>143</v>
      </c>
    </row>
    <row r="39" customFormat="false" ht="15" hidden="false" customHeight="false" outlineLevel="0" collapsed="false">
      <c r="A39" s="0" t="str">
        <f aca="false">UPPER(B39)&amp;UPPER(C39)</f>
        <v>CHARLIERBAUDOUIN</v>
      </c>
      <c r="B39" s="13" t="s">
        <v>207</v>
      </c>
      <c r="C39" s="13" t="s">
        <v>89</v>
      </c>
    </row>
    <row r="40" customFormat="false" ht="15" hidden="false" customHeight="false" outlineLevel="0" collapsed="false">
      <c r="A40" s="0" t="str">
        <f aca="false">UPPER(B40)&amp;UPPER(C40)</f>
        <v>DEFREYNETHOMAS</v>
      </c>
      <c r="B40" s="13" t="s">
        <v>238</v>
      </c>
      <c r="C40" s="13" t="s">
        <v>239</v>
      </c>
    </row>
    <row r="41" customFormat="false" ht="15" hidden="false" customHeight="false" outlineLevel="0" collapsed="false">
      <c r="A41" s="0" t="str">
        <f aca="false">UPPER(B41)&amp;UPPER(C41)</f>
        <v>DURITALILIAN</v>
      </c>
      <c r="B41" s="13" t="s">
        <v>204</v>
      </c>
      <c r="C41" s="13" t="s">
        <v>152</v>
      </c>
    </row>
    <row r="42" customFormat="false" ht="15" hidden="false" customHeight="false" outlineLevel="0" collapsed="false">
      <c r="A42" s="0" t="str">
        <f aca="false">UPPER(B42)&amp;UPPER(C42)</f>
        <v>FABRISHUGO</v>
      </c>
      <c r="B42" s="13" t="s">
        <v>222</v>
      </c>
      <c r="C42" s="13" t="s">
        <v>68</v>
      </c>
    </row>
    <row r="43" customFormat="false" ht="15" hidden="false" customHeight="false" outlineLevel="0" collapsed="false">
      <c r="A43" s="0" t="str">
        <f aca="false">UPPER(B43)&amp;UPPER(C43)</f>
        <v>FAUCONNIERISABELLE F.</v>
      </c>
      <c r="B43" s="13" t="s">
        <v>242</v>
      </c>
      <c r="C43" s="13" t="s">
        <v>243</v>
      </c>
    </row>
    <row r="44" customFormat="false" ht="15" hidden="false" customHeight="false" outlineLevel="0" collapsed="false">
      <c r="A44" s="0" t="str">
        <f aca="false">UPPER(B44)&amp;UPPER(C44)</f>
        <v>FIACCAPRILECARMELA</v>
      </c>
      <c r="B44" s="13" t="s">
        <v>244</v>
      </c>
      <c r="C44" s="13" t="s">
        <v>245</v>
      </c>
    </row>
    <row r="45" customFormat="false" ht="15" hidden="false" customHeight="false" outlineLevel="0" collapsed="false">
      <c r="A45" s="0" t="str">
        <f aca="false">UPPER(B45)&amp;UPPER(C45)</f>
        <v>GODEAUARIANE</v>
      </c>
      <c r="B45" s="13" t="s">
        <v>372</v>
      </c>
      <c r="C45" s="13" t="s">
        <v>373</v>
      </c>
    </row>
    <row r="46" customFormat="false" ht="15" hidden="false" customHeight="false" outlineLevel="0" collapsed="false">
      <c r="A46" s="0" t="str">
        <f aca="false">UPPER(B46)&amp;UPPER(C46)</f>
        <v>HOCQUETBENJAMIN</v>
      </c>
      <c r="B46" s="13" t="s">
        <v>216</v>
      </c>
      <c r="C46" s="13" t="s">
        <v>93</v>
      </c>
    </row>
    <row r="47" customFormat="false" ht="15" hidden="false" customHeight="false" outlineLevel="0" collapsed="false">
      <c r="A47" s="0" t="str">
        <f aca="false">UPPER(B47)&amp;UPPER(C47)</f>
        <v>HUSTINMARC H.</v>
      </c>
      <c r="B47" s="13" t="s">
        <v>221</v>
      </c>
      <c r="C47" s="13" t="s">
        <v>156</v>
      </c>
    </row>
    <row r="48" customFormat="false" ht="15" hidden="false" customHeight="false" outlineLevel="0" collapsed="false">
      <c r="A48" s="0" t="str">
        <f aca="false">UPPER(B48)&amp;UPPER(C48)</f>
        <v>LAGAERTRITA</v>
      </c>
      <c r="B48" s="13" t="s">
        <v>209</v>
      </c>
      <c r="C48" s="13" t="s">
        <v>91</v>
      </c>
    </row>
    <row r="49" customFormat="false" ht="15" hidden="false" customHeight="false" outlineLevel="0" collapsed="false">
      <c r="A49" s="0" t="str">
        <f aca="false">UPPER(B49)&amp;UPPER(C49)</f>
        <v>LEHAIREIVAN</v>
      </c>
      <c r="B49" s="13" t="s">
        <v>220</v>
      </c>
      <c r="C49" s="13" t="s">
        <v>162</v>
      </c>
    </row>
    <row r="50" customFormat="false" ht="15" hidden="false" customHeight="false" outlineLevel="0" collapsed="false">
      <c r="A50" s="0" t="str">
        <f aca="false">UPPER(B50)&amp;UPPER(C50)</f>
        <v>MAJAQUENTIN</v>
      </c>
      <c r="B50" s="13" t="s">
        <v>255</v>
      </c>
      <c r="C50" s="13" t="s">
        <v>95</v>
      </c>
    </row>
    <row r="51" customFormat="false" ht="15" hidden="false" customHeight="false" outlineLevel="0" collapsed="false">
      <c r="A51" s="0" t="str">
        <f aca="false">UPPER(B51)&amp;UPPER(C51)</f>
        <v>MAROTTAROCCO</v>
      </c>
      <c r="B51" s="13" t="s">
        <v>256</v>
      </c>
      <c r="C51" s="13" t="s">
        <v>168</v>
      </c>
    </row>
    <row r="52" customFormat="false" ht="15" hidden="false" customHeight="false" outlineLevel="0" collapsed="false">
      <c r="A52" s="0" t="str">
        <f aca="false">UPPER(B52)&amp;UPPER(C52)</f>
        <v>MEHOUDENSALAIN</v>
      </c>
      <c r="B52" s="13" t="s">
        <v>258</v>
      </c>
      <c r="C52" s="13" t="s">
        <v>259</v>
      </c>
    </row>
    <row r="53" customFormat="false" ht="15" hidden="false" customHeight="false" outlineLevel="0" collapsed="false">
      <c r="A53" s="0" t="str">
        <f aca="false">UPPER(B53)&amp;UPPER(C53)</f>
        <v>MINOTJÉRÔME</v>
      </c>
      <c r="B53" s="13" t="s">
        <v>261</v>
      </c>
      <c r="C53" s="13" t="s">
        <v>109</v>
      </c>
    </row>
    <row r="54" customFormat="false" ht="15" hidden="false" customHeight="false" outlineLevel="0" collapsed="false">
      <c r="A54" s="0" t="str">
        <f aca="false">UPPER(B54)&amp;UPPER(C54)</f>
        <v>MORO LAVADOAMBROSIO</v>
      </c>
      <c r="B54" s="13" t="s">
        <v>262</v>
      </c>
      <c r="C54" s="13" t="s">
        <v>263</v>
      </c>
    </row>
    <row r="55" customFormat="false" ht="15" hidden="false" customHeight="false" outlineLevel="0" collapsed="false">
      <c r="A55" s="0" t="str">
        <f aca="false">UPPER(B55)&amp;UPPER(C55)</f>
        <v>PLETINCKXISABELLE P.</v>
      </c>
      <c r="B55" s="13" t="s">
        <v>203</v>
      </c>
      <c r="C55" s="13" t="s">
        <v>159</v>
      </c>
    </row>
    <row r="56" customFormat="false" ht="15" hidden="false" customHeight="false" outlineLevel="0" collapsed="false">
      <c r="A56" s="0" t="str">
        <f aca="false">UPPER(B56)&amp;UPPER(C56)</f>
        <v>QUIEVREUXEDDY</v>
      </c>
      <c r="B56" s="13" t="s">
        <v>265</v>
      </c>
      <c r="C56" s="13" t="s">
        <v>132</v>
      </c>
    </row>
    <row r="57" customFormat="false" ht="15" hidden="false" customHeight="false" outlineLevel="0" collapsed="false">
      <c r="A57" s="0" t="str">
        <f aca="false">UPPER(B57)&amp;UPPER(C57)</f>
        <v>QUINTYNMATHIEU</v>
      </c>
      <c r="B57" s="13" t="s">
        <v>214</v>
      </c>
      <c r="C57" s="13" t="s">
        <v>115</v>
      </c>
    </row>
    <row r="58" customFormat="false" ht="15" hidden="false" customHeight="false" outlineLevel="0" collapsed="false">
      <c r="A58" s="0" t="str">
        <f aca="false">UPPER(B58)&amp;UPPER(C58)</f>
        <v>SIRAUXLAURENT</v>
      </c>
      <c r="B58" s="13" t="s">
        <v>266</v>
      </c>
      <c r="C58" s="13" t="s">
        <v>151</v>
      </c>
    </row>
    <row r="59" customFormat="false" ht="15" hidden="false" customHeight="false" outlineLevel="0" collapsed="false">
      <c r="A59" s="0" t="str">
        <f aca="false">UPPER(B59)&amp;UPPER(C59)</f>
        <v>TRAENMARTINE T.</v>
      </c>
      <c r="B59" s="13" t="s">
        <v>268</v>
      </c>
      <c r="C59" s="13" t="s">
        <v>178</v>
      </c>
    </row>
    <row r="60" customFormat="false" ht="15" hidden="false" customHeight="false" outlineLevel="0" collapsed="false">
      <c r="A60" s="0" t="str">
        <f aca="false">UPPER(B60)&amp;UPPER(C60)</f>
        <v>VAN ERTBRUGGENJOHAN</v>
      </c>
      <c r="B60" s="13" t="s">
        <v>269</v>
      </c>
      <c r="C60" s="13" t="s">
        <v>270</v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2" topLeftCell="E30" activePane="bottomRight" state="frozen"/>
      <selection pane="topLeft" activeCell="A1" activeCellId="0" sqref="A1"/>
      <selection pane="topRight" activeCell="E1" activeCellId="0" sqref="E1"/>
      <selection pane="bottomLeft" activeCell="A30" activeCellId="0" sqref="A30"/>
      <selection pane="bottomRight" activeCell="B45" activeCellId="0" sqref="B45"/>
    </sheetView>
  </sheetViews>
  <sheetFormatPr defaultRowHeight="13.8" zeroHeight="false" outlineLevelRow="0" outlineLevelCol="0"/>
  <cols>
    <col collapsed="false" customWidth="true" hidden="false" outlineLevel="0" max="1" min="1" style="0" width="19.28"/>
    <col collapsed="false" customWidth="true" hidden="false" outlineLevel="0" max="2" min="2" style="0" width="9.14"/>
    <col collapsed="false" customWidth="true" hidden="false" outlineLevel="0" max="3" min="3" style="0" width="11.85"/>
    <col collapsed="false" customWidth="true" hidden="false" outlineLevel="0" max="4" min="4" style="0" width="9.71"/>
    <col collapsed="false" customWidth="true" hidden="false" outlineLevel="0" max="5" min="5" style="0" width="7.85"/>
    <col collapsed="false" customWidth="true" hidden="false" outlineLevel="0" max="6" min="6" style="0" width="6.57"/>
    <col collapsed="false" customWidth="true" hidden="false" outlineLevel="0" max="7" min="7" style="0" width="8.85"/>
    <col collapsed="false" customWidth="true" hidden="false" outlineLevel="0" max="252" min="8" style="0" width="9.14"/>
    <col collapsed="false" customWidth="true" hidden="false" outlineLevel="0" max="1025" min="253" style="0" width="9"/>
  </cols>
  <sheetData>
    <row r="1" customFormat="false" ht="13.8" hidden="false" customHeight="false" outlineLevel="0" collapsed="false">
      <c r="E1" s="0" t="s">
        <v>387</v>
      </c>
      <c r="F1" s="0" t="s">
        <v>388</v>
      </c>
      <c r="G1" s="7" t="s">
        <v>389</v>
      </c>
      <c r="H1" s="7" t="s">
        <v>390</v>
      </c>
      <c r="I1" s="7" t="s">
        <v>391</v>
      </c>
      <c r="J1" s="7" t="s">
        <v>392</v>
      </c>
      <c r="K1" s="7" t="s">
        <v>393</v>
      </c>
      <c r="L1" s="0" t="s">
        <v>394</v>
      </c>
      <c r="M1" s="0" t="s">
        <v>395</v>
      </c>
      <c r="N1" s="7" t="s">
        <v>396</v>
      </c>
      <c r="O1" s="7" t="s">
        <v>397</v>
      </c>
      <c r="P1" s="7" t="s">
        <v>398</v>
      </c>
      <c r="Q1" s="7" t="s">
        <v>399</v>
      </c>
      <c r="R1" s="7" t="s">
        <v>400</v>
      </c>
      <c r="S1" s="7" t="s">
        <v>401</v>
      </c>
      <c r="T1" s="7" t="s">
        <v>402</v>
      </c>
      <c r="U1" s="0" t="s">
        <v>403</v>
      </c>
    </row>
    <row r="2" customFormat="false" ht="13.8" hidden="false" customHeight="false" outlineLevel="0" collapsed="false">
      <c r="B2" s="39" t="s">
        <v>180</v>
      </c>
      <c r="C2" s="39" t="s">
        <v>49</v>
      </c>
      <c r="D2" s="18" t="s">
        <v>404</v>
      </c>
      <c r="E2" s="40" t="n">
        <v>42770</v>
      </c>
    </row>
    <row r="3" customFormat="false" ht="13.8" hidden="false" customHeight="false" outlineLevel="0" collapsed="false">
      <c r="A3" s="0" t="str">
        <f aca="false">UPPER(B3)&amp;UPPER(C3)</f>
        <v>FONTAINEAMÉLIE</v>
      </c>
      <c r="B3" s="32" t="s">
        <v>246</v>
      </c>
      <c r="C3" s="32" t="s">
        <v>80</v>
      </c>
      <c r="D3" s="41" t="n">
        <f aca="false">ROUND(MAX(E3:ST3),2)</f>
        <v>61.08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 t="str">
        <f aca="false">IFERROR(VLOOKUP(A3,HC_Engh!$M$4:$R$14,6,0),"")</f>
        <v/>
      </c>
      <c r="Q3" s="41"/>
      <c r="R3" s="41" t="n">
        <f aca="false">IFERROR(VLOOKUP(A3,HC_Plc!A:F,6,0),"")</f>
        <v>61.08</v>
      </c>
      <c r="S3" s="41"/>
      <c r="T3" s="41" t="str">
        <f aca="false">IFERROR(VLOOKUP(A3,HC_ELB!A:F,6,0),"")</f>
        <v/>
      </c>
      <c r="U3" s="41" t="n">
        <f aca="false">IFERROR(VLOOKUP(B3,HC_ELB!B:G,6,0),"")</f>
        <v>0</v>
      </c>
    </row>
    <row r="4" customFormat="false" ht="13.8" hidden="false" customHeight="false" outlineLevel="0" collapsed="false">
      <c r="A4" s="0" t="str">
        <f aca="false">UPPER(B4)&amp;UPPER(C4)</f>
        <v>MERTENSANNE</v>
      </c>
      <c r="B4" s="32" t="s">
        <v>260</v>
      </c>
      <c r="C4" s="32" t="s">
        <v>119</v>
      </c>
      <c r="D4" s="41" t="n">
        <f aca="false">ROUND(MAX(E4:ST4),2)</f>
        <v>33.98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 t="n">
        <f aca="false">IFERROR(VLOOKUP(A4,HC_Engh!$M$4:$R$14,6,0),"")</f>
        <v>33.98</v>
      </c>
      <c r="Q4" s="41"/>
      <c r="R4" s="41"/>
      <c r="S4" s="41"/>
      <c r="T4" s="41" t="str">
        <f aca="false">IFERROR(VLOOKUP(A4,HC_ELB!A:F,6,0),"")</f>
        <v/>
      </c>
      <c r="U4" s="41" t="n">
        <f aca="false">IFERROR(VLOOKUP(B4,HC_ELB!B:G,6,0),"")</f>
        <v>0</v>
      </c>
    </row>
    <row r="5" customFormat="false" ht="13.8" hidden="false" customHeight="false" outlineLevel="0" collapsed="false">
      <c r="A5" s="0" t="str">
        <f aca="false">UPPER(B5)&amp;UPPER(C5)</f>
        <v>CHARLIERBAUDOUIN</v>
      </c>
      <c r="B5" s="13" t="s">
        <v>207</v>
      </c>
      <c r="C5" s="13" t="s">
        <v>89</v>
      </c>
      <c r="D5" s="41" t="n">
        <f aca="false">ROUND(MAX(E5:ST5),2)</f>
        <v>66.25</v>
      </c>
      <c r="E5" s="41"/>
      <c r="F5" s="41"/>
      <c r="G5" s="41" t="n">
        <v>66.25</v>
      </c>
      <c r="H5" s="41"/>
      <c r="I5" s="41"/>
      <c r="J5" s="41"/>
      <c r="K5" s="41"/>
      <c r="L5" s="41"/>
      <c r="M5" s="41"/>
      <c r="N5" s="41"/>
      <c r="O5" s="41"/>
      <c r="P5" s="41" t="str">
        <f aca="false">IFERROR(VLOOKUP(A5,HC_Engh!$M$4:$R$14,6,0),"")</f>
        <v/>
      </c>
      <c r="Q5" s="41"/>
      <c r="R5" s="41" t="n">
        <f aca="false">IFERROR(VLOOKUP(A5,HC_Plc!A:F,6,0),"")</f>
        <v>36.66</v>
      </c>
      <c r="S5" s="41"/>
      <c r="T5" s="41" t="str">
        <f aca="false">IFERROR(VLOOKUP(A5,HC_ELB!A:F,6,0),"")</f>
        <v/>
      </c>
      <c r="U5" s="41" t="n">
        <f aca="false">IFERROR(VLOOKUP(B5,HC_ELB!B:G,6,0),"")</f>
        <v>0</v>
      </c>
    </row>
    <row r="6" customFormat="false" ht="13.8" hidden="false" customHeight="false" outlineLevel="0" collapsed="false">
      <c r="A6" s="0" t="str">
        <f aca="false">UPPER(B6)&amp;UPPER(C6)</f>
        <v>HOCQUETBENJAMIN</v>
      </c>
      <c r="B6" s="13" t="s">
        <v>216</v>
      </c>
      <c r="C6" s="13" t="s">
        <v>93</v>
      </c>
      <c r="D6" s="41" t="n">
        <f aca="false">ROUND(MAX(E6:ST6),2)</f>
        <v>64.73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 t="n">
        <v>64.73</v>
      </c>
      <c r="U6" s="41" t="n">
        <f aca="false">IFERROR(VLOOKUP(B6,HC_ELB!B:G,6,0),"")</f>
        <v>0</v>
      </c>
    </row>
    <row r="7" customFormat="false" ht="13.8" hidden="false" customHeight="false" outlineLevel="0" collapsed="false">
      <c r="A7" s="0" t="str">
        <f aca="false">UPPER(B7)&amp;UPPER(C7)</f>
        <v>DE CONINCKBENOÎT</v>
      </c>
      <c r="B7" s="13" t="s">
        <v>201</v>
      </c>
      <c r="C7" s="13" t="s">
        <v>60</v>
      </c>
      <c r="D7" s="41" t="n">
        <f aca="false">ROUND(MAX(E7:ST7),2)</f>
        <v>90.22</v>
      </c>
      <c r="P7" s="41" t="n">
        <f aca="false">IFERROR(VLOOKUP(A7,HC_Engh!$M$4:$R$14,6,0),"")</f>
        <v>78.21</v>
      </c>
      <c r="T7" s="41" t="n">
        <f aca="false">IFERROR(VLOOKUP(A7,HC_ELB!A:F,6,0),"")</f>
        <v>90.22</v>
      </c>
      <c r="U7" s="41" t="n">
        <f aca="false">IFERROR(VLOOKUP(B7,HC_ELB!B:G,6,0),"")</f>
        <v>0</v>
      </c>
    </row>
    <row r="8" customFormat="false" ht="13.8" hidden="false" customHeight="false" outlineLevel="0" collapsed="false">
      <c r="A8" s="0" t="str">
        <f aca="false">UPPER(B8)&amp;UPPER(C8)</f>
        <v>ANDRIESSENSBRIGITTE</v>
      </c>
      <c r="B8" s="32" t="s">
        <v>229</v>
      </c>
      <c r="C8" s="32" t="s">
        <v>117</v>
      </c>
      <c r="D8" s="41" t="n">
        <f aca="false">ROUND(MAX(E8:ST8),2)</f>
        <v>63.12</v>
      </c>
      <c r="E8" s="41"/>
      <c r="F8" s="41"/>
      <c r="G8" s="41"/>
      <c r="H8" s="41"/>
      <c r="I8" s="41"/>
      <c r="J8" s="41" t="n">
        <v>63.12</v>
      </c>
      <c r="K8" s="41"/>
      <c r="L8" s="41"/>
      <c r="M8" s="41"/>
      <c r="N8" s="41"/>
      <c r="O8" s="41"/>
      <c r="P8" s="41" t="str">
        <f aca="false">IFERROR(VLOOKUP(A8,HC_Engh!$M$4:$R$14,6,0),"")</f>
        <v/>
      </c>
      <c r="Q8" s="41"/>
      <c r="R8" s="41" t="str">
        <f aca="false">IFERROR(VLOOKUP(A8,HC_Plc!A:F,6,0),"")</f>
        <v/>
      </c>
      <c r="S8" s="41"/>
      <c r="T8" s="41" t="n">
        <f aca="false">IFERROR(VLOOKUP(A8,HC_ELB!A:F,6,0),"")</f>
        <v>4.92</v>
      </c>
      <c r="U8" s="41" t="n">
        <f aca="false">IFERROR(VLOOKUP(B8,HC_ELB!B:G,6,0),"")</f>
        <v>0</v>
      </c>
    </row>
    <row r="9" customFormat="false" ht="13.8" hidden="false" customHeight="false" outlineLevel="0" collapsed="false">
      <c r="A9" s="0" t="str">
        <f aca="false">UPPER(B9)&amp;UPPER(C9)</f>
        <v>LACHAMBRECAROLINE</v>
      </c>
      <c r="B9" s="32" t="s">
        <v>405</v>
      </c>
      <c r="C9" s="32" t="s">
        <v>158</v>
      </c>
      <c r="D9" s="41" t="n">
        <f aca="false">ROUND(MAX(E9:ST9),2)</f>
        <v>43.86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f aca="false">IFERROR(VLOOKUP(A9,HC_Engh!$M$4:$R$14,6,0),"")</f>
        <v>43.86</v>
      </c>
      <c r="Q9" s="41"/>
      <c r="R9" s="41" t="str">
        <f aca="false">IFERROR(VLOOKUP(A9,HC_Plc!A:F,6,0),"")</f>
        <v/>
      </c>
      <c r="S9" s="41"/>
      <c r="T9" s="41" t="str">
        <f aca="false">IFERROR(VLOOKUP(A9,HC_ELB!A:F,6,0),"")</f>
        <v/>
      </c>
      <c r="U9" s="41" t="str">
        <f aca="false">IFERROR(VLOOKUP(B9,HC_ELB!B:G,6,0),"")</f>
        <v/>
      </c>
    </row>
    <row r="10" customFormat="false" ht="13.8" hidden="false" customHeight="false" outlineLevel="0" collapsed="false">
      <c r="A10" s="0" t="str">
        <f aca="false">UPPER(B10)&amp;UPPER(C10)</f>
        <v>RUBAYCHRISTOPHE</v>
      </c>
      <c r="B10" s="13" t="s">
        <v>208</v>
      </c>
      <c r="C10" s="13" t="s">
        <v>70</v>
      </c>
      <c r="D10" s="41" t="n">
        <f aca="false">ROUND(MAX(E10:ST10),2)</f>
        <v>68.05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 t="str">
        <f aca="false">IFERROR(VLOOKUP(A10,HC_Engh!$M$4:$R$14,6,0),"")</f>
        <v/>
      </c>
      <c r="Q10" s="41"/>
      <c r="R10" s="41" t="n">
        <f aca="false">IFERROR(VLOOKUP(A10,HC_Plc!A:F,6,0),"")</f>
        <v>68.05</v>
      </c>
      <c r="S10" s="41"/>
      <c r="T10" s="41" t="str">
        <f aca="false">IFERROR(VLOOKUP(A10,HC_ELB!A:F,6,0),"")</f>
        <v/>
      </c>
      <c r="U10" s="41" t="n">
        <f aca="false">IFERROR(VLOOKUP(B10,HC_ELB!B:G,6,0),"")</f>
        <v>0</v>
      </c>
    </row>
    <row r="11" customFormat="false" ht="13.8" hidden="false" customHeight="false" outlineLevel="0" collapsed="false">
      <c r="A11" s="0" t="str">
        <f aca="false">UPPER(B11)&amp;UPPER(C11)</f>
        <v>DANNEAUCLÉMENTINE</v>
      </c>
      <c r="B11" s="13" t="s">
        <v>215</v>
      </c>
      <c r="C11" s="13" t="s">
        <v>134</v>
      </c>
      <c r="D11" s="41" t="n">
        <f aca="false">ROUND(MAX(E11:ST11),2)</f>
        <v>28.8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 t="n">
        <f aca="false">IFERROR(VLOOKUP(A11,HC_Engh!$M$4:$R$14,6,0),"")</f>
        <v>28.8</v>
      </c>
      <c r="Q11" s="41"/>
      <c r="R11" s="41"/>
      <c r="S11" s="41"/>
      <c r="T11" s="41" t="str">
        <f aca="false">IFERROR(VLOOKUP(A11,HC_ELB!A:F,6,0),"")</f>
        <v/>
      </c>
      <c r="U11" s="41" t="str">
        <f aca="false">IFERROR(VLOOKUP(B11,HC_ELB!B:G,6,0),"")</f>
        <v/>
      </c>
    </row>
    <row r="12" customFormat="false" ht="13.8" hidden="false" customHeight="false" outlineLevel="0" collapsed="false">
      <c r="A12" s="0" t="str">
        <f aca="false">UPPER(B12)&amp;UPPER(C12)</f>
        <v>LEHAIREDAVID L.</v>
      </c>
      <c r="B12" s="13" t="s">
        <v>220</v>
      </c>
      <c r="C12" s="13" t="s">
        <v>99</v>
      </c>
      <c r="D12" s="41" t="n">
        <f aca="false">ROUND(MAX(E12:ST12),2)</f>
        <v>42.42</v>
      </c>
      <c r="E12" s="41"/>
      <c r="F12" s="41" t="n">
        <v>1</v>
      </c>
      <c r="G12" s="41"/>
      <c r="H12" s="41"/>
      <c r="I12" s="41"/>
      <c r="J12" s="41"/>
      <c r="K12" s="41"/>
      <c r="L12" s="41"/>
      <c r="M12" s="41"/>
      <c r="N12" s="41"/>
      <c r="O12" s="41"/>
      <c r="P12" s="41" t="str">
        <f aca="false">IFERROR(VLOOKUP(A12,HC_Engh!$M$4:$R$14,6,0),"")</f>
        <v/>
      </c>
      <c r="Q12" s="41" t="n">
        <v>42.42</v>
      </c>
      <c r="R12" s="41" t="str">
        <f aca="false">IFERROR(VLOOKUP(A12,HC_Plc!A:F,6,0),"")</f>
        <v/>
      </c>
      <c r="S12" s="41"/>
      <c r="T12" s="41" t="str">
        <f aca="false">IFERROR(VLOOKUP(A12,HC_ELB!A:F,6,0),"")</f>
        <v/>
      </c>
      <c r="U12" s="41" t="n">
        <f aca="false">IFERROR(VLOOKUP(B12,HC_ELB!B:G,6,0),"")</f>
        <v>0</v>
      </c>
    </row>
    <row r="13" customFormat="false" ht="13.8" hidden="false" customHeight="false" outlineLevel="0" collapsed="false">
      <c r="A13" s="0" t="str">
        <f aca="false">UPPER(B13)&amp;UPPER(C13)</f>
        <v>VERMEEREDIDIER</v>
      </c>
      <c r="B13" s="13" t="s">
        <v>272</v>
      </c>
      <c r="C13" s="13" t="s">
        <v>58</v>
      </c>
      <c r="D13" s="41" t="n">
        <f aca="false">ROUND(MAX(E13:ST13),2)</f>
        <v>93.38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 t="n">
        <v>93.38</v>
      </c>
      <c r="P13" s="41" t="str">
        <f aca="false">IFERROR(VLOOKUP(A13,HC_Engh!$M$4:$R$14,6,0),"")</f>
        <v/>
      </c>
      <c r="Q13" s="41"/>
      <c r="R13" s="41" t="str">
        <f aca="false">IFERROR(VLOOKUP(A13,HC_Plc!A:F,6,0),"")</f>
        <v/>
      </c>
      <c r="S13" s="41"/>
      <c r="T13" s="41" t="str">
        <f aca="false">IFERROR(VLOOKUP(A13,HC_ELB!A:F,6,0),"")</f>
        <v/>
      </c>
      <c r="U13" s="41" t="n">
        <f aca="false">IFERROR(VLOOKUP(B13,HC_ELB!B:G,6,0),"")</f>
        <v>0</v>
      </c>
    </row>
    <row r="14" customFormat="false" ht="13.8" hidden="false" customHeight="false" outlineLevel="0" collapsed="false">
      <c r="A14" s="0" t="str">
        <f aca="false">UPPER(B14)&amp;UPPER(C14)</f>
        <v>LANGHENDRIESDOMINIQUE L.</v>
      </c>
      <c r="B14" s="32" t="s">
        <v>252</v>
      </c>
      <c r="C14" s="32" t="s">
        <v>130</v>
      </c>
      <c r="D14" s="41" t="n">
        <f aca="false">ROUND(MAX(E14:ST14),2)</f>
        <v>45.01</v>
      </c>
      <c r="E14" s="41"/>
      <c r="F14" s="41"/>
      <c r="G14" s="41"/>
      <c r="H14" s="41"/>
      <c r="I14" s="41"/>
      <c r="J14" s="41" t="n">
        <v>45.01</v>
      </c>
      <c r="K14" s="41"/>
      <c r="L14" s="41"/>
      <c r="M14" s="41"/>
      <c r="N14" s="41"/>
      <c r="O14" s="41"/>
      <c r="P14" s="41" t="str">
        <f aca="false">IFERROR(VLOOKUP(A14,HC_Engh!$M$4:$R$14,6,0),"")</f>
        <v/>
      </c>
      <c r="Q14" s="41"/>
      <c r="R14" s="41" t="str">
        <f aca="false">IFERROR(VLOOKUP(A14,HC_Plc!A:F,6,0),"")</f>
        <v/>
      </c>
      <c r="S14" s="41"/>
      <c r="T14" s="41" t="str">
        <f aca="false">IFERROR(VLOOKUP(A14,HC_ELB!A:F,6,0),"")</f>
        <v/>
      </c>
      <c r="U14" s="41" t="n">
        <f aca="false">IFERROR(VLOOKUP(B14,HC_ELB!B:G,6,0),"")</f>
        <v>0</v>
      </c>
    </row>
    <row r="15" customFormat="false" ht="13.8" hidden="false" customHeight="false" outlineLevel="0" collapsed="false">
      <c r="A15" s="0" t="str">
        <f aca="false">UPPER(B15)&amp;UPPER(C15)</f>
        <v>HAYETTEELOÏSE</v>
      </c>
      <c r="B15" s="32" t="s">
        <v>251</v>
      </c>
      <c r="C15" s="32" t="s">
        <v>170</v>
      </c>
      <c r="D15" s="41" t="n">
        <f aca="false">ROUND(MAX(E15:ST15),2)</f>
        <v>14.75</v>
      </c>
      <c r="E15" s="41"/>
      <c r="F15" s="41"/>
      <c r="G15" s="41"/>
      <c r="H15" s="41" t="n">
        <v>14.75</v>
      </c>
      <c r="I15" s="41"/>
      <c r="J15" s="41"/>
      <c r="K15" s="41"/>
      <c r="L15" s="41"/>
      <c r="M15" s="41"/>
      <c r="N15" s="41"/>
      <c r="O15" s="41"/>
      <c r="P15" s="41" t="str">
        <f aca="false">IFERROR(VLOOKUP(A15,HC_Engh!$M$4:$R$14,6,0),"")</f>
        <v/>
      </c>
      <c r="Q15" s="41"/>
      <c r="R15" s="41" t="str">
        <f aca="false">IFERROR(VLOOKUP(A15,HC_Plc!A:F,6,0),"")</f>
        <v/>
      </c>
      <c r="S15" s="41"/>
      <c r="T15" s="41" t="str">
        <f aca="false">IFERROR(VLOOKUP(A15,HC_ELB!A:F,6,0),"")</f>
        <v/>
      </c>
      <c r="U15" s="41" t="n">
        <f aca="false">IFERROR(VLOOKUP(B15,HC_ELB!B:G,6,0),"")</f>
        <v>0</v>
      </c>
    </row>
    <row r="16" customFormat="false" ht="13.8" hidden="false" customHeight="false" outlineLevel="0" collapsed="false">
      <c r="A16" s="0" t="str">
        <f aca="false">UPPER(B16)&amp;UPPER(C16)</f>
        <v>CHALLEEMMANUELLE</v>
      </c>
      <c r="B16" s="32" t="s">
        <v>234</v>
      </c>
      <c r="C16" s="32" t="s">
        <v>143</v>
      </c>
      <c r="D16" s="41" t="n">
        <f aca="false">ROUND(MAX(E16:ST16),2)</f>
        <v>45.43</v>
      </c>
      <c r="E16" s="41"/>
      <c r="F16" s="41"/>
      <c r="G16" s="41"/>
      <c r="H16" s="41"/>
      <c r="I16" s="41"/>
      <c r="J16" s="41" t="n">
        <v>45.43</v>
      </c>
      <c r="K16" s="41"/>
      <c r="L16" s="41"/>
      <c r="M16" s="41"/>
      <c r="N16" s="41"/>
      <c r="O16" s="41"/>
      <c r="P16" s="41" t="str">
        <f aca="false">IFERROR(VLOOKUP(A16,HC_Engh!$M$4:$R$14,6,0),"")</f>
        <v/>
      </c>
      <c r="Q16" s="41"/>
      <c r="R16" s="41" t="str">
        <f aca="false">IFERROR(VLOOKUP(A16,HC_Plc!A:F,6,0),"")</f>
        <v/>
      </c>
      <c r="S16" s="41"/>
      <c r="T16" s="41" t="str">
        <f aca="false">IFERROR(VLOOKUP(A16,HC_ELB!A:F,6,0),"")</f>
        <v/>
      </c>
      <c r="U16" s="41" t="n">
        <f aca="false">IFERROR(VLOOKUP(B16,HC_ELB!B:G,6,0),"")</f>
        <v>0</v>
      </c>
    </row>
    <row r="17" customFormat="false" ht="13.8" hidden="false" customHeight="false" outlineLevel="0" collapsed="false">
      <c r="A17" s="0" t="str">
        <f aca="false">UPPER(B17)&amp;UPPER(C17)</f>
        <v>FABRISHUGO</v>
      </c>
      <c r="B17" s="13" t="s">
        <v>222</v>
      </c>
      <c r="C17" s="13" t="s">
        <v>68</v>
      </c>
      <c r="D17" s="41" t="n">
        <f aca="false">ROUND(MAX(E17:ST17),2)</f>
        <v>74.91</v>
      </c>
      <c r="E17" s="41"/>
      <c r="F17" s="41"/>
      <c r="G17" s="41"/>
      <c r="H17" s="41"/>
      <c r="I17" s="41"/>
      <c r="J17" s="41"/>
      <c r="K17" s="41"/>
      <c r="L17" s="41"/>
      <c r="M17" s="41"/>
      <c r="N17" s="41" t="n">
        <v>74.91</v>
      </c>
      <c r="O17" s="41"/>
      <c r="P17" s="41" t="str">
        <f aca="false">IFERROR(VLOOKUP(A17,HC_Engh!$M$4:$R$14,6,0),"")</f>
        <v/>
      </c>
      <c r="Q17" s="41"/>
      <c r="R17" s="41" t="str">
        <f aca="false">IFERROR(VLOOKUP(A17,HC_Plc!A:F,6,0),"")</f>
        <v/>
      </c>
      <c r="S17" s="41"/>
      <c r="T17" s="41" t="str">
        <f aca="false">IFERROR(VLOOKUP(A17,HC_ELB!A:F,6,0),"")</f>
        <v/>
      </c>
      <c r="U17" s="41" t="n">
        <f aca="false">IFERROR(VLOOKUP(B17,HC_ELB!B:G,6,0),"")</f>
        <v>0</v>
      </c>
    </row>
    <row r="18" customFormat="false" ht="13.8" hidden="false" customHeight="false" outlineLevel="0" collapsed="false">
      <c r="A18" s="0" t="str">
        <f aca="false">UPPER(B18)&amp;UPPER(C18)</f>
        <v>COOSEMANSISABELLE C.</v>
      </c>
      <c r="B18" s="32" t="s">
        <v>211</v>
      </c>
      <c r="C18" s="32" t="s">
        <v>101</v>
      </c>
      <c r="D18" s="41" t="n">
        <f aca="false">ROUND(MAX(E18:ST18),2)</f>
        <v>18.65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18.65</v>
      </c>
      <c r="U18" s="41" t="n">
        <f aca="false">IFERROR(VLOOKUP(B18,HC_ELB!B:G,6,0),"")</f>
        <v>0</v>
      </c>
    </row>
    <row r="19" customFormat="false" ht="13.8" hidden="false" customHeight="false" outlineLevel="0" collapsed="false">
      <c r="A19" s="0" t="str">
        <f aca="false">UPPER(B19)&amp;UPPER(C19)</f>
        <v>LEHAIREIVAN</v>
      </c>
      <c r="B19" s="13" t="s">
        <v>220</v>
      </c>
      <c r="C19" s="13" t="s">
        <v>162</v>
      </c>
      <c r="D19" s="41" t="n">
        <f aca="false">ROUND(MAX(E19:ST19),2)</f>
        <v>1</v>
      </c>
      <c r="E19" s="41" t="n">
        <v>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 t="str">
        <f aca="false">IFERROR(VLOOKUP(A19,HC_Engh!$M$4:$R$14,6,0),"")</f>
        <v/>
      </c>
      <c r="Q19" s="41"/>
      <c r="R19" s="41" t="str">
        <f aca="false">IFERROR(VLOOKUP(A19,HC_Plc!A:F,6,0),"")</f>
        <v/>
      </c>
      <c r="S19" s="41"/>
      <c r="T19" s="41" t="str">
        <f aca="false">IFERROR(VLOOKUP(A19,HC_ELB!A:F,6,0),"")</f>
        <v/>
      </c>
      <c r="U19" s="41" t="n">
        <f aca="false">IFERROR(VLOOKUP(B19,HC_ELB!B:G,6,0),"")</f>
        <v>0</v>
      </c>
    </row>
    <row r="20" customFormat="false" ht="13.8" hidden="false" customHeight="false" outlineLevel="0" collapsed="false">
      <c r="A20" s="0" t="str">
        <f aca="false">UPPER(B20)&amp;UPPER(C20)</f>
        <v>DURITAJANIKA</v>
      </c>
      <c r="B20" s="13" t="s">
        <v>204</v>
      </c>
      <c r="C20" s="13" t="s">
        <v>128</v>
      </c>
      <c r="D20" s="41" t="n">
        <f aca="false">ROUND(MAX(E20:ST20),2)</f>
        <v>63.5</v>
      </c>
      <c r="E20" s="41"/>
      <c r="F20" s="41"/>
      <c r="G20" s="41"/>
      <c r="H20" s="41" t="n">
        <v>63.5</v>
      </c>
      <c r="I20" s="41"/>
      <c r="J20" s="41"/>
      <c r="K20" s="41"/>
      <c r="L20" s="41"/>
      <c r="M20" s="41"/>
      <c r="N20" s="41"/>
      <c r="O20" s="41"/>
      <c r="P20" s="41" t="str">
        <f aca="false">IFERROR(VLOOKUP(A20,HC_Engh!$M$4:$R$14,6,0),"")</f>
        <v/>
      </c>
      <c r="Q20" s="41"/>
      <c r="R20" s="41" t="str">
        <f aca="false">IFERROR(VLOOKUP(A20,HC_Plc!A:F,6,0),"")</f>
        <v/>
      </c>
      <c r="S20" s="41"/>
      <c r="T20" s="41" t="str">
        <f aca="false">IFERROR(VLOOKUP(A20,HC_ELB!A:F,6,0),"")</f>
        <v/>
      </c>
      <c r="U20" s="41" t="n">
        <f aca="false">IFERROR(VLOOKUP(B20,HC_ELB!B:G,6,0),"")</f>
        <v>0</v>
      </c>
    </row>
    <row r="21" customFormat="false" ht="13.8" hidden="false" customHeight="false" outlineLevel="0" collapsed="false">
      <c r="A21" s="0" t="str">
        <f aca="false">UPPER(B21)&amp;UPPER(C21)</f>
        <v>HORVATHJOELLE</v>
      </c>
      <c r="B21" s="32" t="s">
        <v>406</v>
      </c>
      <c r="C21" s="32" t="s">
        <v>174</v>
      </c>
      <c r="D21" s="41" t="n">
        <f aca="false">ROUND(MAX(E21:ST21),2)</f>
        <v>8.8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 t="n">
        <f aca="false">IFERROR(VLOOKUP(A21,HC_Engh!$M$4:$R$14,6,0),"")</f>
        <v>8.8</v>
      </c>
      <c r="Q21" s="41"/>
      <c r="R21" s="41" t="str">
        <f aca="false">IFERROR(VLOOKUP(A21,HC_Plc!A:F,6,0),"")</f>
        <v/>
      </c>
      <c r="S21" s="41"/>
      <c r="T21" s="41" t="str">
        <f aca="false">IFERROR(VLOOKUP(A21,HC_ELB!A:F,6,0),"")</f>
        <v/>
      </c>
      <c r="U21" s="41" t="str">
        <f aca="false">IFERROR(VLOOKUP(B21,HC_ELB!B:G,6,0),"")</f>
        <v/>
      </c>
    </row>
    <row r="22" customFormat="false" ht="13.8" hidden="false" customHeight="false" outlineLevel="0" collapsed="false">
      <c r="A22" s="0" t="str">
        <f aca="false">UPPER(B22)&amp;UPPER(C22)</f>
        <v>FABRISJONATHAN</v>
      </c>
      <c r="B22" s="13" t="s">
        <v>222</v>
      </c>
      <c r="C22" s="13" t="s">
        <v>83</v>
      </c>
      <c r="D22" s="41" t="n">
        <f aca="false">ROUND(MAX(E22:ST22),2)</f>
        <v>59.3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 t="n">
        <v>59.3</v>
      </c>
      <c r="P22" s="41" t="str">
        <f aca="false">IFERROR(VLOOKUP(A22,HC_Engh!$M$4:$R$14,6,0),"")</f>
        <v/>
      </c>
      <c r="Q22" s="41"/>
      <c r="R22" s="41" t="str">
        <f aca="false">IFERROR(VLOOKUP(A22,HC_Plc!A:F,6,0),"")</f>
        <v/>
      </c>
      <c r="S22" s="41"/>
      <c r="T22" s="41" t="str">
        <f aca="false">IFERROR(VLOOKUP(A22,HC_ELB!A:F,6,0),"")</f>
        <v/>
      </c>
      <c r="U22" s="41" t="n">
        <f aca="false">IFERROR(VLOOKUP(B22,HC_ELB!B:G,6,0),"")</f>
        <v>0</v>
      </c>
    </row>
    <row r="23" customFormat="false" ht="13.8" hidden="false" customHeight="false" outlineLevel="0" collapsed="false">
      <c r="A23" s="0" t="str">
        <f aca="false">UPPER(B23)&amp;UPPER(C23)</f>
        <v>GLIBERTLAETITIA</v>
      </c>
      <c r="B23" s="32" t="s">
        <v>250</v>
      </c>
      <c r="C23" s="32" t="s">
        <v>85</v>
      </c>
      <c r="D23" s="41" t="n">
        <f aca="false">ROUND(MAX(E23:ST23),2)</f>
        <v>63.32</v>
      </c>
      <c r="E23" s="41"/>
      <c r="F23" s="41"/>
      <c r="G23" s="41"/>
      <c r="H23" s="41"/>
      <c r="I23" s="41"/>
      <c r="J23" s="41"/>
      <c r="K23" s="41" t="n">
        <v>63.32</v>
      </c>
      <c r="L23" s="41"/>
      <c r="M23" s="41"/>
      <c r="N23" s="41"/>
      <c r="O23" s="41"/>
      <c r="P23" s="41" t="str">
        <f aca="false">IFERROR(VLOOKUP(A23,HC_Engh!$M$4:$R$14,6,0),"")</f>
        <v/>
      </c>
      <c r="Q23" s="41"/>
      <c r="R23" s="41" t="str">
        <f aca="false">IFERROR(VLOOKUP(A23,HC_Plc!A:F,6,0),"")</f>
        <v/>
      </c>
      <c r="S23" s="41"/>
      <c r="T23" s="41" t="str">
        <f aca="false">IFERROR(VLOOKUP(A23,HC_ELB!A:F,6,0),"")</f>
        <v/>
      </c>
      <c r="U23" s="41" t="n">
        <f aca="false">IFERROR(VLOOKUP(B23,HC_ELB!B:G,6,0),"")</f>
        <v>0</v>
      </c>
    </row>
    <row r="24" customFormat="false" ht="13.8" hidden="false" customHeight="false" outlineLevel="0" collapsed="false">
      <c r="A24" s="0" t="str">
        <f aca="false">UPPER(B24)&amp;UPPER(C24)</f>
        <v>GINEPROLAURENCE</v>
      </c>
      <c r="B24" s="32" t="s">
        <v>249</v>
      </c>
      <c r="C24" s="32" t="s">
        <v>166</v>
      </c>
      <c r="D24" s="41" t="n">
        <f aca="false">ROUND(MAX(E24:ST24),2)</f>
        <v>5.9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 t="n">
        <v>5.9</v>
      </c>
      <c r="U24" s="41" t="n">
        <f aca="false">IFERROR(VLOOKUP(B24,HC_ELB!B:G,6,0),"")</f>
        <v>0</v>
      </c>
    </row>
    <row r="25" customFormat="false" ht="13.8" hidden="false" customHeight="false" outlineLevel="0" collapsed="false">
      <c r="A25" s="0" t="str">
        <f aca="false">UPPER(B25)&amp;UPPER(C25)</f>
        <v>SIRAUXLAURENT</v>
      </c>
      <c r="B25" s="13" t="s">
        <v>266</v>
      </c>
      <c r="C25" s="13" t="s">
        <v>151</v>
      </c>
      <c r="D25" s="41" t="n">
        <f aca="false">ROUND(MAX(E25:ST25),2)</f>
        <v>29.43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 t="str">
        <f aca="false">IFERROR(VLOOKUP(A25,HC_Engh!$M$4:$R$14,6,0),"")</f>
        <v/>
      </c>
      <c r="Q25" s="41"/>
      <c r="R25" s="41" t="str">
        <f aca="false">IFERROR(VLOOKUP(A25,HC_Plc!A:F,6,0),"")</f>
        <v/>
      </c>
      <c r="S25" s="41"/>
      <c r="T25" s="41" t="n">
        <f aca="false">IFERROR(VLOOKUP(A25,HC_ELB!A:F,6,0),"")</f>
        <v>29.43</v>
      </c>
      <c r="U25" s="41" t="n">
        <f aca="false">IFERROR(VLOOKUP(B25,HC_ELB!B:G,6,0),"")</f>
        <v>0</v>
      </c>
    </row>
    <row r="26" customFormat="false" ht="13.8" hidden="false" customHeight="false" outlineLevel="0" collapsed="false">
      <c r="A26" s="0" t="str">
        <f aca="false">UPPER(B26)&amp;UPPER(C26)</f>
        <v>DURITALILIAN</v>
      </c>
      <c r="B26" s="13" t="s">
        <v>204</v>
      </c>
      <c r="C26" s="13" t="s">
        <v>152</v>
      </c>
      <c r="D26" s="41" t="n">
        <f aca="false">ROUND(MAX(E26:ST26),2)</f>
        <v>55.62</v>
      </c>
      <c r="P26" s="41" t="n">
        <f aca="false">IFERROR(VLOOKUP(A26,HC_Engh!$M$4:$R$14,6,0),"")</f>
        <v>55.62</v>
      </c>
      <c r="T26" s="41" t="str">
        <f aca="false">IFERROR(VLOOKUP(A26,HC_ELB!A:F,6,0),"")</f>
        <v/>
      </c>
      <c r="U26" s="41" t="n">
        <f aca="false">IFERROR(VLOOKUP(B26,HC_ELB!B:G,6,0),"")</f>
        <v>0</v>
      </c>
    </row>
    <row r="27" customFormat="false" ht="13.8" hidden="false" customHeight="false" outlineLevel="0" collapsed="false">
      <c r="A27" s="0" t="str">
        <f aca="false">UPPER(B27)&amp;UPPER(C27)</f>
        <v>ALVAREZ BLANCOMANUEL</v>
      </c>
      <c r="B27" s="13" t="s">
        <v>228</v>
      </c>
      <c r="C27" s="13" t="s">
        <v>74</v>
      </c>
      <c r="D27" s="41" t="n">
        <f aca="false">ROUND(MAX(E27:ST27),2)</f>
        <v>73.17</v>
      </c>
      <c r="E27" s="41"/>
      <c r="F27" s="41"/>
      <c r="G27" s="41"/>
      <c r="H27" s="41"/>
      <c r="I27" s="41"/>
      <c r="J27" s="41"/>
      <c r="K27" s="41"/>
      <c r="L27" s="41"/>
      <c r="M27" s="41" t="n">
        <v>73.17</v>
      </c>
      <c r="N27" s="41"/>
      <c r="O27" s="41"/>
      <c r="P27" s="41" t="str">
        <f aca="false">IFERROR(VLOOKUP(A27,HC_Engh!$M$4:$R$14,6,0),"")</f>
        <v/>
      </c>
      <c r="Q27" s="41"/>
      <c r="R27" s="41" t="str">
        <f aca="false">IFERROR(VLOOKUP(A27,HC_Plc!A:F,6,0),"")</f>
        <v/>
      </c>
      <c r="S27" s="41"/>
      <c r="T27" s="41" t="str">
        <f aca="false">IFERROR(VLOOKUP(A27,HC_ELB!A:F,6,0),"")</f>
        <v/>
      </c>
      <c r="U27" s="41" t="n">
        <f aca="false">IFERROR(VLOOKUP(B27,HC_ELB!B:G,6,0),"")</f>
        <v>0</v>
      </c>
    </row>
    <row r="28" customFormat="false" ht="13.8" hidden="false" customHeight="false" outlineLevel="0" collapsed="false">
      <c r="A28" s="0" t="str">
        <f aca="false">UPPER(B28)&amp;UPPER(C28)</f>
        <v>HUSTINMARC H.</v>
      </c>
      <c r="B28" s="13" t="s">
        <v>221</v>
      </c>
      <c r="C28" s="13" t="s">
        <v>156</v>
      </c>
      <c r="D28" s="41" t="n">
        <f aca="false">ROUND(MAX(E28:ST28),2)</f>
        <v>35.88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 t="str">
        <f aca="false">IFERROR(VLOOKUP(A28,HC_Engh!$M$4:$R$14,6,0),"")</f>
        <v/>
      </c>
      <c r="Q28" s="41"/>
      <c r="R28" s="41" t="n">
        <f aca="false">IFERROR(VLOOKUP(A28,HC_Plc!A:F,6,0),"")</f>
        <v>35.88</v>
      </c>
      <c r="S28" s="41"/>
      <c r="T28" s="41" t="str">
        <f aca="false">IFERROR(VLOOKUP(A28,HC_ELB!A:F,6,0),"")</f>
        <v/>
      </c>
      <c r="U28" s="41" t="n">
        <f aca="false">IFERROR(VLOOKUP(B28,HC_ELB!B:G,6,0),"")</f>
        <v>0</v>
      </c>
    </row>
    <row r="29" customFormat="false" ht="13.8" hidden="false" customHeight="false" outlineLevel="0" collapsed="false">
      <c r="A29" s="0" t="str">
        <f aca="false">UPPER(B29)&amp;UPPER(C29)</f>
        <v>GAGNONMARIE-JOSÉE</v>
      </c>
      <c r="B29" s="32" t="s">
        <v>248</v>
      </c>
      <c r="C29" s="32" t="s">
        <v>97</v>
      </c>
      <c r="D29" s="41" t="n">
        <f aca="false">ROUND(MAX(E29:ST29),2)</f>
        <v>78.69</v>
      </c>
      <c r="E29" s="41"/>
      <c r="F29" s="41"/>
      <c r="G29" s="41"/>
      <c r="H29" s="41"/>
      <c r="I29" s="41"/>
      <c r="J29" s="41" t="n">
        <v>78.69</v>
      </c>
      <c r="K29" s="41"/>
      <c r="L29" s="41"/>
      <c r="M29" s="41"/>
      <c r="N29" s="41"/>
      <c r="O29" s="41"/>
      <c r="P29" s="41" t="str">
        <f aca="false">IFERROR(VLOOKUP(A29,HC_Engh!$M$4:$R$14,6,0),"")</f>
        <v/>
      </c>
      <c r="Q29" s="41"/>
      <c r="R29" s="41" t="str">
        <f aca="false">IFERROR(VLOOKUP(A29,HC_Plc!A:F,6,0),"")</f>
        <v/>
      </c>
      <c r="S29" s="41"/>
      <c r="T29" s="41" t="str">
        <f aca="false">IFERROR(VLOOKUP(A29,HC_ELB!A:F,6,0),"")</f>
        <v/>
      </c>
      <c r="U29" s="41" t="n">
        <f aca="false">IFERROR(VLOOKUP(B29,HC_ELB!B:G,6,0),"")</f>
        <v>0</v>
      </c>
    </row>
    <row r="30" customFormat="false" ht="13.8" hidden="false" customHeight="false" outlineLevel="0" collapsed="false">
      <c r="A30" s="0" t="str">
        <f aca="false">UPPER(B30)&amp;UPPER(C30)</f>
        <v>DE ROECKMONIQUE</v>
      </c>
      <c r="B30" s="32" t="s">
        <v>237</v>
      </c>
      <c r="C30" s="32" t="s">
        <v>105</v>
      </c>
      <c r="D30" s="41" t="n">
        <f aca="false">ROUND(MAX(E30:ST30),2)</f>
        <v>77.85</v>
      </c>
      <c r="E30" s="41"/>
      <c r="F30" s="41"/>
      <c r="G30" s="41"/>
      <c r="H30" s="41"/>
      <c r="I30" s="41"/>
      <c r="J30" s="41" t="n">
        <v>77.85</v>
      </c>
      <c r="K30" s="41"/>
      <c r="L30" s="41"/>
      <c r="M30" s="41"/>
      <c r="N30" s="41"/>
      <c r="O30" s="41"/>
      <c r="P30" s="41" t="str">
        <f aca="false">IFERROR(VLOOKUP(A30,HC_Engh!$M$4:$R$14,6,0),"")</f>
        <v/>
      </c>
      <c r="Q30" s="41"/>
      <c r="R30" s="41" t="str">
        <f aca="false">IFERROR(VLOOKUP(A30,HC_Plc!A:F,6,0),"")</f>
        <v/>
      </c>
      <c r="S30" s="41"/>
      <c r="T30" s="41" t="str">
        <f aca="false">IFERROR(VLOOKUP(A30,HC_ELB!A:F,6,0),"")</f>
        <v/>
      </c>
      <c r="U30" s="41" t="n">
        <f aca="false">IFERROR(VLOOKUP(B30,HC_ELB!B:G,6,0),"")</f>
        <v>0</v>
      </c>
    </row>
    <row r="31" customFormat="false" ht="13.8" hidden="false" customHeight="false" outlineLevel="0" collapsed="false">
      <c r="A31" s="0" t="str">
        <f aca="false">UPPER(B31)&amp;UPPER(C31)</f>
        <v>DEMOULINOLIVIER</v>
      </c>
      <c r="B31" s="32" t="s">
        <v>206</v>
      </c>
      <c r="C31" s="32" t="s">
        <v>66</v>
      </c>
      <c r="D31" s="41" t="n">
        <f aca="false">ROUND(MAX(E31:ST31),2)</f>
        <v>94.02</v>
      </c>
      <c r="E31" s="41"/>
      <c r="F31" s="41"/>
      <c r="G31" s="41"/>
      <c r="H31" s="41"/>
      <c r="I31" s="41"/>
      <c r="J31" s="41"/>
      <c r="K31" s="41" t="n">
        <v>94.02</v>
      </c>
      <c r="L31" s="41"/>
      <c r="M31" s="41"/>
      <c r="N31" s="41"/>
      <c r="O31" s="41"/>
      <c r="P31" s="41" t="str">
        <f aca="false">IFERROR(VLOOKUP(A31,HC_Engh!$M$4:$R$14,6,0),"")</f>
        <v/>
      </c>
      <c r="Q31" s="41"/>
      <c r="R31" s="41" t="str">
        <f aca="false">IFERROR(VLOOKUP(A31,HC_Plc!A:F,6,0),"")</f>
        <v/>
      </c>
      <c r="S31" s="41"/>
      <c r="T31" s="41" t="str">
        <f aca="false">IFERROR(VLOOKUP(A31,HC_ELB!A:F,6,0),"")</f>
        <v/>
      </c>
      <c r="U31" s="41" t="n">
        <f aca="false">IFERROR(VLOOKUP(B31,HC_ELB!B:G,6,0),"")</f>
        <v>0</v>
      </c>
    </row>
    <row r="32" customFormat="false" ht="13.8" hidden="false" customHeight="false" outlineLevel="0" collapsed="false">
      <c r="A32" s="0" t="str">
        <f aca="false">UPPER(B32)&amp;UPPER(C32)</f>
        <v>MARTINPATRICIA</v>
      </c>
      <c r="B32" s="32" t="s">
        <v>257</v>
      </c>
      <c r="C32" s="32" t="s">
        <v>107</v>
      </c>
      <c r="D32" s="41" t="n">
        <f aca="false">ROUND(MAX(E32:ST32),2)</f>
        <v>56.56</v>
      </c>
      <c r="E32" s="41"/>
      <c r="F32" s="41"/>
      <c r="G32" s="41" t="n">
        <v>56.56</v>
      </c>
      <c r="H32" s="41"/>
      <c r="I32" s="41"/>
      <c r="J32" s="41"/>
      <c r="K32" s="41"/>
      <c r="L32" s="41"/>
      <c r="M32" s="41"/>
      <c r="N32" s="41"/>
      <c r="O32" s="41"/>
      <c r="P32" s="41" t="str">
        <f aca="false">IFERROR(VLOOKUP(A32,HC_Engh!$M$4:$R$14,6,0),"")</f>
        <v/>
      </c>
      <c r="Q32" s="41"/>
      <c r="R32" s="41" t="str">
        <f aca="false">IFERROR(VLOOKUP(A32,HC_Plc!A:F,6,0),"")</f>
        <v/>
      </c>
      <c r="S32" s="41"/>
      <c r="T32" s="41" t="str">
        <f aca="false">IFERROR(VLOOKUP(A32,HC_ELB!A:F,6,0),"")</f>
        <v/>
      </c>
      <c r="U32" s="41" t="n">
        <f aca="false">IFERROR(VLOOKUP(B32,HC_ELB!B:G,6,0),"")</f>
        <v>0</v>
      </c>
    </row>
    <row r="33" customFormat="false" ht="13.8" hidden="false" customHeight="false" outlineLevel="0" collapsed="false">
      <c r="A33" s="0" t="str">
        <f aca="false">UPPER(B33)&amp;UPPER(C33)</f>
        <v>TCHATCHOUANG NANAPRUDENCE</v>
      </c>
      <c r="B33" s="32" t="s">
        <v>267</v>
      </c>
      <c r="C33" s="32" t="s">
        <v>121</v>
      </c>
      <c r="D33" s="41" t="n">
        <f aca="false">ROUND(MAX(E33:ST33),2)</f>
        <v>21.59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 t="n">
        <v>21.59</v>
      </c>
      <c r="U33" s="41" t="n">
        <f aca="false">IFERROR(VLOOKUP(B33,HC_ELB!B:G,6,0),"")</f>
        <v>0</v>
      </c>
    </row>
    <row r="34" customFormat="false" ht="13.8" hidden="false" customHeight="false" outlineLevel="0" collapsed="false">
      <c r="A34" s="0" t="str">
        <f aca="false">UPPER(B34)&amp;UPPER(C34)</f>
        <v>LAGAERTRITA</v>
      </c>
      <c r="B34" s="32" t="s">
        <v>209</v>
      </c>
      <c r="C34" s="32" t="s">
        <v>91</v>
      </c>
      <c r="D34" s="41" t="n">
        <f aca="false">ROUND(MAX(E34:ST34),2)</f>
        <v>61.41</v>
      </c>
      <c r="E34" s="41"/>
      <c r="F34" s="41"/>
      <c r="G34" s="41" t="n">
        <v>61.41</v>
      </c>
      <c r="H34" s="41"/>
      <c r="I34" s="41"/>
      <c r="J34" s="41"/>
      <c r="K34" s="41"/>
      <c r="L34" s="41"/>
      <c r="M34" s="41"/>
      <c r="N34" s="41"/>
      <c r="O34" s="41"/>
      <c r="P34" s="41" t="str">
        <f aca="false">IFERROR(VLOOKUP(A34,HC_Engh!$M$4:$R$14,6,0),"")</f>
        <v/>
      </c>
      <c r="Q34" s="41"/>
      <c r="R34" s="41" t="n">
        <f aca="false">IFERROR(VLOOKUP(A34,HC_Plc!A:F,6,0),"")</f>
        <v>33.56</v>
      </c>
      <c r="S34" s="41"/>
      <c r="T34" s="41" t="str">
        <f aca="false">IFERROR(VLOOKUP(A34,HC_ELB!A:F,6,0),"")</f>
        <v/>
      </c>
      <c r="U34" s="41" t="n">
        <f aca="false">IFERROR(VLOOKUP(B34,HC_ELB!B:G,6,0),"")</f>
        <v>0</v>
      </c>
    </row>
    <row r="35" customFormat="false" ht="13.8" hidden="false" customHeight="false" outlineLevel="0" collapsed="false">
      <c r="A35" s="0" t="str">
        <f aca="false">UPPER(B35)&amp;UPPER(C35)</f>
        <v>FURNARIROBERTO</v>
      </c>
      <c r="B35" s="13" t="s">
        <v>247</v>
      </c>
      <c r="C35" s="13" t="s">
        <v>64</v>
      </c>
      <c r="D35" s="41" t="n">
        <f aca="false">ROUND(MAX(E35:ST35),2)</f>
        <v>84.98</v>
      </c>
      <c r="E35" s="41"/>
      <c r="F35" s="41"/>
      <c r="G35" s="41"/>
      <c r="H35" s="41"/>
      <c r="I35" s="41"/>
      <c r="J35" s="41"/>
      <c r="K35" s="41"/>
      <c r="L35" s="41" t="n">
        <v>84.98</v>
      </c>
      <c r="M35" s="41"/>
      <c r="N35" s="41"/>
      <c r="O35" s="41"/>
      <c r="P35" s="41" t="str">
        <f aca="false">IFERROR(VLOOKUP(A35,HC_Engh!$M$4:$R$14,6,0),"")</f>
        <v/>
      </c>
      <c r="Q35" s="41"/>
      <c r="R35" s="41" t="str">
        <f aca="false">IFERROR(VLOOKUP(A35,HC_Plc!A:F,6,0),"")</f>
        <v/>
      </c>
      <c r="S35" s="41"/>
      <c r="T35" s="41" t="str">
        <f aca="false">IFERROR(VLOOKUP(A35,HC_ELB!A:F,6,0),"")</f>
        <v/>
      </c>
      <c r="U35" s="41" t="n">
        <f aca="false">IFERROR(VLOOKUP(B35,HC_ELB!B:G,6,0),"")</f>
        <v>0</v>
      </c>
    </row>
    <row r="36" customFormat="false" ht="13.8" hidden="false" customHeight="false" outlineLevel="0" collapsed="false">
      <c r="A36" s="0" t="str">
        <f aca="false">UPPER(B36)&amp;UPPER(C36)</f>
        <v>DERIDDERRODNEY</v>
      </c>
      <c r="B36" s="13" t="s">
        <v>217</v>
      </c>
      <c r="C36" s="13" t="s">
        <v>76</v>
      </c>
      <c r="D36" s="41" t="n">
        <f aca="false">ROUND(MAX(E36:ST36),2)</f>
        <v>77.23</v>
      </c>
      <c r="E36" s="41"/>
      <c r="F36" s="41"/>
      <c r="G36" s="41"/>
      <c r="H36" s="41"/>
      <c r="I36" s="41" t="n">
        <v>77.09</v>
      </c>
      <c r="J36" s="41"/>
      <c r="K36" s="41"/>
      <c r="L36" s="41"/>
      <c r="M36" s="41"/>
      <c r="N36" s="41"/>
      <c r="O36" s="41" t="n">
        <v>77.23</v>
      </c>
      <c r="P36" s="41" t="str">
        <f aca="false">IFERROR(VLOOKUP(A36,HC_Engh!$M$4:$R$14,6,0),"")</f>
        <v/>
      </c>
      <c r="Q36" s="41"/>
      <c r="R36" s="41" t="str">
        <f aca="false">IFERROR(VLOOKUP(A36,HC_Plc!A:F,6,0),"")</f>
        <v/>
      </c>
      <c r="S36" s="41"/>
      <c r="T36" s="41" t="n">
        <f aca="false">IFERROR(VLOOKUP(A36,HC_ELB!A:F,6,0),"")</f>
        <v>67.67</v>
      </c>
      <c r="U36" s="41" t="n">
        <f aca="false">IFERROR(VLOOKUP(B36,HC_ELB!B:G,6,0),"")</f>
        <v>0</v>
      </c>
    </row>
    <row r="37" customFormat="false" ht="13.8" hidden="false" customHeight="false" outlineLevel="0" collapsed="false">
      <c r="A37" s="0" t="str">
        <f aca="false">UPPER(B37)&amp;UPPER(C37)</f>
        <v>GASKINRUDI</v>
      </c>
      <c r="B37" s="13" t="s">
        <v>213</v>
      </c>
      <c r="C37" s="13" t="s">
        <v>103</v>
      </c>
      <c r="D37" s="41" t="n">
        <f aca="false">ROUND(MAX(E37:ST37),2)</f>
        <v>20.61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 t="n">
        <v>20.61</v>
      </c>
      <c r="U37" s="41" t="n">
        <f aca="false">IFERROR(VLOOKUP(B37,HC_ELB!B:G,6,0),"")</f>
        <v>0</v>
      </c>
    </row>
    <row r="38" customFormat="false" ht="13.8" hidden="false" customHeight="false" outlineLevel="0" collapsed="false">
      <c r="A38" s="0" t="str">
        <f aca="false">UPPER(B38)&amp;UPPER(C38)</f>
        <v>MAHYSYLVIE M.</v>
      </c>
      <c r="B38" s="32" t="s">
        <v>254</v>
      </c>
      <c r="C38" s="32" t="s">
        <v>127</v>
      </c>
      <c r="D38" s="41" t="n">
        <f aca="false">ROUND(MAX(E38:ST38),2)</f>
        <v>45.85</v>
      </c>
      <c r="E38" s="41"/>
      <c r="F38" s="41"/>
      <c r="G38" s="41"/>
      <c r="I38" s="41"/>
      <c r="J38" s="41" t="n">
        <v>45.85</v>
      </c>
      <c r="K38" s="41"/>
      <c r="L38" s="41"/>
      <c r="M38" s="41"/>
      <c r="N38" s="41"/>
      <c r="O38" s="41"/>
      <c r="P38" s="41" t="str">
        <f aca="false">IFERROR(VLOOKUP(A38,HC_Engh!$M$4:$R$14,6,0),"")</f>
        <v/>
      </c>
      <c r="Q38" s="41"/>
      <c r="R38" s="41" t="str">
        <f aca="false">IFERROR(VLOOKUP(A38,HC_Plc!A:F,6,0),"")</f>
        <v/>
      </c>
      <c r="S38" s="41"/>
      <c r="T38" s="41" t="n">
        <f aca="false">IFERROR(VLOOKUP(A38,HC_ELB!A:F,6,0),"")</f>
        <v>1</v>
      </c>
      <c r="U38" s="41" t="n">
        <f aca="false">IFERROR(VLOOKUP(B38,HC_ELB!B:G,6,0),"")</f>
        <v>0</v>
      </c>
    </row>
    <row r="39" customFormat="false" ht="13.8" hidden="false" customHeight="false" outlineLevel="0" collapsed="false">
      <c r="A39" s="0" t="str">
        <f aca="false">UPPER(B39)&amp;UPPER(C39)</f>
        <v>PLETINCKXSYLVIE P.</v>
      </c>
      <c r="B39" s="32" t="s">
        <v>203</v>
      </c>
      <c r="C39" s="32" t="s">
        <v>72</v>
      </c>
      <c r="D39" s="41" t="n">
        <f aca="false">ROUND(MAX(E39:ST39),2)</f>
        <v>82.25</v>
      </c>
      <c r="E39" s="41"/>
      <c r="F39" s="41"/>
      <c r="G39" s="41"/>
      <c r="H39" s="41" t="n">
        <v>82.25</v>
      </c>
      <c r="I39" s="41"/>
      <c r="J39" s="41"/>
      <c r="K39" s="41"/>
      <c r="L39" s="41"/>
      <c r="M39" s="41"/>
      <c r="N39" s="41"/>
      <c r="O39" s="41"/>
      <c r="P39" s="41" t="n">
        <f aca="false">IFERROR(VLOOKUP(A39,HC_Engh!$M$4:$R$14,6,0),"")</f>
        <v>60.8</v>
      </c>
      <c r="Q39" s="41"/>
      <c r="R39" s="41" t="n">
        <f aca="false">IFERROR(VLOOKUP(A39,HC_Plc!A:F,6,0),"")</f>
        <v>61.47</v>
      </c>
      <c r="S39" s="41"/>
      <c r="T39" s="41" t="str">
        <f aca="false">IFERROR(VLOOKUP(A39,HC_ELB!A:F,6,0),"")</f>
        <v/>
      </c>
      <c r="U39" s="41" t="n">
        <f aca="false">IFERROR(VLOOKUP(B39,HC_ELB!B:G,6,0),"")</f>
        <v>0</v>
      </c>
    </row>
    <row r="40" customFormat="false" ht="13.8" hidden="false" customHeight="false" outlineLevel="0" collapsed="false">
      <c r="A40" s="0" t="str">
        <f aca="false">UPPER(B40)&amp;UPPER(C40)</f>
        <v>HENNARTVÉRONIQUE</v>
      </c>
      <c r="B40" s="32" t="s">
        <v>407</v>
      </c>
      <c r="C40" s="32" t="s">
        <v>161</v>
      </c>
      <c r="D40" s="41" t="n">
        <f aca="false">ROUND(MAX(E40:ST40),2)</f>
        <v>37.04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 t="n">
        <f aca="false">IFERROR(VLOOKUP(A40,HC_Engh!$M$4:$R$14,6,0),"")</f>
        <v>37.04</v>
      </c>
      <c r="Q40" s="41"/>
      <c r="R40" s="41" t="str">
        <f aca="false">IFERROR(VLOOKUP(A40,HC_Plc!A:F,6,0),"")</f>
        <v/>
      </c>
      <c r="S40" s="41"/>
      <c r="T40" s="41" t="str">
        <f aca="false">IFERROR(VLOOKUP(A40,HC_ELB!A:F,6,0),"")</f>
        <v/>
      </c>
      <c r="U40" s="41" t="str">
        <f aca="false">IFERROR(VLOOKUP(B40,HC_ELB!B:G,6,0),"")</f>
        <v/>
      </c>
    </row>
    <row r="41" customFormat="false" ht="13.8" hidden="false" customHeight="false" outlineLevel="0" collapsed="false">
      <c r="A41" s="0" t="str">
        <f aca="false">UPPER(B41)&amp;UPPER(C41)</f>
        <v>MEESSIMON</v>
      </c>
      <c r="B41" s="13" t="s">
        <v>408</v>
      </c>
      <c r="C41" s="13" t="s">
        <v>149</v>
      </c>
      <c r="D41" s="41" t="n">
        <f aca="false">ROUND(MAX(E41:ST41),2)</f>
        <v>59.81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59.81</v>
      </c>
      <c r="T41" s="41"/>
      <c r="U41" s="41" t="str">
        <f aca="false">IFERROR(VLOOKUP(B41,HC_ELB!B:G,6,0),"")</f>
        <v/>
      </c>
    </row>
    <row r="42" customFormat="false" ht="13.8" hidden="false" customHeight="false" outlineLevel="0" collapsed="false">
      <c r="A42" s="0" t="str">
        <f aca="false">UPPER(B42)&amp;UPPER(C42)</f>
        <v>QUINTYNMATHIEU</v>
      </c>
      <c r="B42" s="13" t="s">
        <v>214</v>
      </c>
      <c r="C42" s="13" t="s">
        <v>115</v>
      </c>
      <c r="D42" s="41" t="n">
        <f aca="false">ROUND(MAX(E42:ST42),2)</f>
        <v>40.77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 t="n">
        <v>40.77</v>
      </c>
      <c r="T42" s="41"/>
      <c r="U42" s="41" t="n">
        <f aca="false">IFERROR(VLOOKUP(B42,HC_ELB!B:G,6,0),"")</f>
        <v>0</v>
      </c>
    </row>
    <row r="43" customFormat="false" ht="13.8" hidden="false" customHeight="false" outlineLevel="0" collapsed="false">
      <c r="A43" s="0" t="str">
        <f aca="false">UPPER(B43)&amp;UPPER(C43)</f>
        <v>DURITAZOLIKA</v>
      </c>
      <c r="B43" s="13" t="s">
        <v>204</v>
      </c>
      <c r="C43" s="13" t="s">
        <v>62</v>
      </c>
      <c r="D43" s="41" t="n">
        <f aca="false">ROUND(MAX(E43:ST43),2)</f>
        <v>75.86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 t="n">
        <f aca="false">IFERROR(VLOOKUP(A43,HC_Engh!$M$4:$R$14,6,0),"")</f>
        <v>75.86</v>
      </c>
      <c r="Q43" s="41"/>
      <c r="R43" s="41" t="str">
        <f aca="false">IFERROR(VLOOKUP(A43,HC_Plc!A:F,6,0),"")</f>
        <v/>
      </c>
      <c r="S43" s="41"/>
      <c r="T43" s="41" t="str">
        <f aca="false">IFERROR(VLOOKUP(A43,HC_ELB!A:F,6,0),"")</f>
        <v/>
      </c>
      <c r="U43" s="41" t="n">
        <f aca="false">IFERROR(VLOOKUP(B43,HC_ELB!B:G,6,0),"")</f>
        <v>0</v>
      </c>
    </row>
    <row r="44" customFormat="false" ht="13.8" hidden="false" customHeight="false" outlineLevel="0" collapsed="false">
      <c r="A44" s="0" t="str">
        <f aca="false">UPPER(B44)&amp;UPPER(C44)</f>
        <v>VANCUTSEMBERTRAND</v>
      </c>
      <c r="B44" s="13" t="s">
        <v>86</v>
      </c>
      <c r="C44" s="13" t="s">
        <v>87</v>
      </c>
      <c r="D44" s="41" t="n">
        <f aca="false">ROUND(MAX(E44:ST44),2)</f>
        <v>65.58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 t="str">
        <f aca="false">IFERROR(VLOOKUP(A44,HC_Engh!$M$4:$R$14,6,0),"")</f>
        <v/>
      </c>
      <c r="Q44" s="41"/>
      <c r="R44" s="41" t="str">
        <f aca="false">IFERROR(VLOOKUP(A44,HC_Plc!A:F,6,0),"")</f>
        <v/>
      </c>
      <c r="S44" s="41"/>
      <c r="T44" s="41" t="str">
        <f aca="false">IFERROR(VLOOKUP(A44,HC_ELB!A:F,6,0),"")</f>
        <v/>
      </c>
      <c r="U44" s="41" t="n">
        <v>65.58</v>
      </c>
    </row>
    <row r="45" customFormat="false" ht="13.8" hidden="false" customHeight="false" outlineLevel="0" collapsed="false">
      <c r="A45" s="0" t="str">
        <f aca="false">UPPER(B45)&amp;UPPER(C45)</f>
        <v/>
      </c>
    </row>
    <row r="46" customFormat="false" ht="13.8" hidden="false" customHeight="false" outlineLevel="0" collapsed="false">
      <c r="A46" s="0" t="str">
        <f aca="false">UPPER(B46)&amp;UPPER(C46)</f>
        <v/>
      </c>
    </row>
    <row r="47" customFormat="false" ht="13.8" hidden="false" customHeight="false" outlineLevel="0" collapsed="false">
      <c r="A47" s="0" t="str">
        <f aca="false">UPPER(B47)&amp;UPPER(C47)</f>
        <v/>
      </c>
    </row>
    <row r="48" customFormat="false" ht="13.8" hidden="false" customHeight="false" outlineLevel="0" collapsed="false">
      <c r="A48" s="0" t="str">
        <f aca="false">UPPER(B48)&amp;UPPER(C48)</f>
        <v/>
      </c>
    </row>
    <row r="49" customFormat="false" ht="13.8" hidden="false" customHeight="false" outlineLevel="0" collapsed="false">
      <c r="A49" s="34" t="str">
        <f aca="false">UPPER(B49)&amp;UPPER(C49)</f>
        <v/>
      </c>
    </row>
    <row r="50" customFormat="false" ht="13.8" hidden="false" customHeight="false" outlineLevel="0" collapsed="false">
      <c r="A50" s="0" t="str">
        <f aca="false">UPPER(B50)&amp;UPPER(C50)</f>
        <v/>
      </c>
    </row>
    <row r="51" customFormat="false" ht="13.8" hidden="false" customHeight="false" outlineLevel="0" collapsed="false">
      <c r="A51" s="0" t="str">
        <f aca="false">UPPER(B51)&amp;UPPER(C51)</f>
        <v/>
      </c>
    </row>
    <row r="52" customFormat="false" ht="13.8" hidden="false" customHeight="false" outlineLevel="0" collapsed="false">
      <c r="A52" s="0" t="str">
        <f aca="false">UPPER(B52)&amp;UPPER(C52)</f>
        <v/>
      </c>
    </row>
    <row r="53" customFormat="false" ht="13.8" hidden="false" customHeight="false" outlineLevel="0" collapsed="false">
      <c r="A53" s="0" t="str">
        <f aca="false">UPPER(B53)&amp;UPPER(C53)</f>
        <v/>
      </c>
    </row>
    <row r="54" customFormat="false" ht="13.8" hidden="false" customHeight="false" outlineLevel="0" collapsed="false">
      <c r="A54" s="0" t="str">
        <f aca="false">UPPER(B54)&amp;UPPER(C54)</f>
        <v/>
      </c>
    </row>
    <row r="55" customFormat="false" ht="13.8" hidden="false" customHeight="false" outlineLevel="0" collapsed="false">
      <c r="A55" s="0" t="str">
        <f aca="false">UPPER(B55)&amp;UPPER(C55)</f>
        <v/>
      </c>
    </row>
    <row r="56" customFormat="false" ht="13.8" hidden="false" customHeight="false" outlineLevel="0" collapsed="false">
      <c r="A56" s="0" t="str">
        <f aca="false">UPPER(B56)&amp;UPPER(C56)</f>
        <v/>
      </c>
    </row>
    <row r="57" customFormat="false" ht="13.8" hidden="false" customHeight="false" outlineLevel="0" collapsed="false">
      <c r="A57" s="0" t="str">
        <f aca="false">UPPER(B57)&amp;UPPER(C57)</f>
        <v/>
      </c>
    </row>
    <row r="58" customFormat="false" ht="13.8" hidden="false" customHeight="false" outlineLevel="0" collapsed="false">
      <c r="A58" s="0" t="str">
        <f aca="false">UPPER(B58)&amp;UPPER(C58)</f>
        <v/>
      </c>
    </row>
    <row r="59" customFormat="false" ht="13.8" hidden="false" customHeight="false" outlineLevel="0" collapsed="false">
      <c r="A59" s="0" t="str">
        <f aca="false">UPPER(B59)&amp;UPPER(C59)</f>
        <v/>
      </c>
    </row>
    <row r="60" customFormat="false" ht="13.8" hidden="false" customHeight="false" outlineLevel="0" collapsed="false">
      <c r="A60" s="0" t="str">
        <f aca="false">UPPER(B60)&amp;UPPER(C60)</f>
        <v/>
      </c>
    </row>
    <row r="61" customFormat="false" ht="13.8" hidden="false" customHeight="false" outlineLevel="0" collapsed="false">
      <c r="A61" s="0" t="str">
        <f aca="false">UPPER(B61)&amp;UPPER(C61)</f>
        <v/>
      </c>
    </row>
    <row r="62" customFormat="false" ht="13.8" hidden="false" customHeight="false" outlineLevel="0" collapsed="false">
      <c r="A62" s="0" t="str">
        <f aca="false">UPPER(B62)&amp;UPPER(C62)</f>
        <v/>
      </c>
    </row>
    <row r="63" customFormat="false" ht="13.8" hidden="false" customHeight="false" outlineLevel="0" collapsed="false">
      <c r="A63" s="0" t="str">
        <f aca="false">UPPER(B63)&amp;UPPER(C63)</f>
        <v/>
      </c>
    </row>
    <row r="64" customFormat="false" ht="13.8" hidden="false" customHeight="false" outlineLevel="0" collapsed="false">
      <c r="A64" s="0" t="str">
        <f aca="false">UPPER(B64)&amp;UPPER(C64)</f>
        <v/>
      </c>
    </row>
    <row r="65" customFormat="false" ht="13.8" hidden="false" customHeight="false" outlineLevel="0" collapsed="false">
      <c r="A65" s="0" t="str">
        <f aca="false">UPPER(B65)&amp;UPPER(C65)</f>
        <v/>
      </c>
    </row>
    <row r="66" customFormat="false" ht="13.8" hidden="false" customHeight="false" outlineLevel="0" collapsed="false">
      <c r="A66" s="0" t="str">
        <f aca="false">UPPER(B66)&amp;UPPER(C66)</f>
        <v/>
      </c>
    </row>
    <row r="67" customFormat="false" ht="13.8" hidden="false" customHeight="false" outlineLevel="0" collapsed="false">
      <c r="A67" s="0" t="str">
        <f aca="false">UPPER(B67)&amp;UPPER(C67)</f>
        <v/>
      </c>
    </row>
    <row r="68" customFormat="false" ht="13.8" hidden="false" customHeight="false" outlineLevel="0" collapsed="false">
      <c r="A68" s="0" t="str">
        <f aca="false">UPPER(B68)&amp;UPPER(C68)</f>
        <v/>
      </c>
    </row>
    <row r="69" customFormat="false" ht="13.8" hidden="false" customHeight="false" outlineLevel="0" collapsed="false">
      <c r="A69" s="0" t="str">
        <f aca="false">UPPER(B69)&amp;UPPER(C69)</f>
        <v/>
      </c>
    </row>
    <row r="70" customFormat="false" ht="13.8" hidden="false" customHeight="false" outlineLevel="0" collapsed="false">
      <c r="A70" s="0" t="str">
        <f aca="false">UPPER(B70)&amp;UPPER(C70)</f>
        <v/>
      </c>
    </row>
    <row r="71" customFormat="false" ht="13.8" hidden="false" customHeight="false" outlineLevel="0" collapsed="false">
      <c r="A71" s="0" t="str">
        <f aca="false">UPPER(B71)&amp;UPPER(C71)</f>
        <v/>
      </c>
    </row>
    <row r="72" customFormat="false" ht="13.8" hidden="false" customHeight="false" outlineLevel="0" collapsed="false">
      <c r="A72" s="0" t="str">
        <f aca="false">UPPER(B72)&amp;UPPER(C72)</f>
        <v/>
      </c>
    </row>
    <row r="73" customFormat="false" ht="13.8" hidden="false" customHeight="false" outlineLevel="0" collapsed="false">
      <c r="A73" s="0" t="str">
        <f aca="false">UPPER(B73)&amp;UPPER(C73)</f>
        <v/>
      </c>
    </row>
    <row r="74" customFormat="false" ht="13.8" hidden="false" customHeight="false" outlineLevel="0" collapsed="false">
      <c r="A74" s="0" t="str">
        <f aca="false">UPPER(B74)&amp;UPPER(C74)</f>
        <v/>
      </c>
    </row>
    <row r="75" customFormat="false" ht="13.8" hidden="false" customHeight="false" outlineLevel="0" collapsed="false">
      <c r="A75" s="0" t="str">
        <f aca="false">UPPER(B75)&amp;UPPER(C75)</f>
        <v/>
      </c>
    </row>
    <row r="76" customFormat="false" ht="13.8" hidden="false" customHeight="false" outlineLevel="0" collapsed="false">
      <c r="A76" s="0" t="str">
        <f aca="false">UPPER(B76)&amp;UPPER(C76)</f>
        <v/>
      </c>
    </row>
    <row r="77" customFormat="false" ht="13.8" hidden="false" customHeight="false" outlineLevel="0" collapsed="false">
      <c r="A77" s="0" t="str">
        <f aca="false">UPPER(B77)&amp;UPPER(C77)</f>
        <v/>
      </c>
    </row>
    <row r="78" customFormat="false" ht="13.8" hidden="false" customHeight="false" outlineLevel="0" collapsed="false">
      <c r="A78" s="0" t="str">
        <f aca="false">UPPER(B78)&amp;UPPER(C78)</f>
        <v/>
      </c>
    </row>
    <row r="79" customFormat="false" ht="13.8" hidden="false" customHeight="false" outlineLevel="0" collapsed="false">
      <c r="A79" s="0" t="str">
        <f aca="false">UPPER(B79)&amp;UPPER(C79)</f>
        <v/>
      </c>
    </row>
    <row r="80" customFormat="false" ht="13.8" hidden="false" customHeight="false" outlineLevel="0" collapsed="false">
      <c r="A80" s="0" t="str">
        <f aca="false">UPPER(B80)&amp;UPPER(C80)</f>
        <v/>
      </c>
    </row>
    <row r="81" customFormat="false" ht="13.8" hidden="false" customHeight="false" outlineLevel="0" collapsed="false">
      <c r="A81" s="0" t="str">
        <f aca="false">UPPER(B81)&amp;UPPER(C81)</f>
        <v/>
      </c>
    </row>
    <row r="82" customFormat="false" ht="13.8" hidden="false" customHeight="false" outlineLevel="0" collapsed="false">
      <c r="A82" s="0" t="str">
        <f aca="false">UPPER(B82)&amp;UPPER(C82)</f>
        <v/>
      </c>
    </row>
    <row r="83" customFormat="false" ht="13.8" hidden="false" customHeight="false" outlineLevel="0" collapsed="false">
      <c r="A83" s="0" t="str">
        <f aca="false">UPPER(B83)&amp;UPPER(C83)</f>
        <v/>
      </c>
    </row>
    <row r="84" customFormat="false" ht="13.8" hidden="false" customHeight="false" outlineLevel="0" collapsed="false">
      <c r="A84" s="0" t="str">
        <f aca="false">UPPER(B84)&amp;UPPER(C84)</f>
        <v/>
      </c>
    </row>
    <row r="85" customFormat="false" ht="13.8" hidden="false" customHeight="false" outlineLevel="0" collapsed="false">
      <c r="A85" s="0" t="str">
        <f aca="false">UPPER(B85)&amp;UPPER(C85)</f>
        <v/>
      </c>
    </row>
    <row r="86" customFormat="false" ht="13.8" hidden="false" customHeight="false" outlineLevel="0" collapsed="false">
      <c r="A86" s="0" t="str">
        <f aca="false">UPPER(B86)&amp;UPPER(C86)</f>
        <v/>
      </c>
    </row>
    <row r="87" customFormat="false" ht="13.8" hidden="false" customHeight="false" outlineLevel="0" collapsed="false">
      <c r="A87" s="0" t="str">
        <f aca="false">UPPER(B87)&amp;UPPER(C87)</f>
        <v/>
      </c>
    </row>
    <row r="88" customFormat="false" ht="13.8" hidden="false" customHeight="false" outlineLevel="0" collapsed="false">
      <c r="A88" s="0" t="str">
        <f aca="false">UPPER(B88)&amp;UPPER(C88)</f>
        <v/>
      </c>
    </row>
    <row r="89" customFormat="false" ht="13.8" hidden="false" customHeight="false" outlineLevel="0" collapsed="false">
      <c r="A89" s="0" t="str">
        <f aca="false">UPPER(B89)&amp;UPPER(C89)</f>
        <v/>
      </c>
    </row>
    <row r="90" customFormat="false" ht="13.8" hidden="false" customHeight="false" outlineLevel="0" collapsed="false">
      <c r="A90" s="0" t="str">
        <f aca="false">UPPER(B90)&amp;UPPER(C90)</f>
        <v/>
      </c>
    </row>
    <row r="91" customFormat="false" ht="13.8" hidden="false" customHeight="false" outlineLevel="0" collapsed="false">
      <c r="A91" s="0" t="str">
        <f aca="false">UPPER(B91)&amp;UPPER(C91)</f>
        <v/>
      </c>
    </row>
    <row r="92" customFormat="false" ht="13.8" hidden="false" customHeight="false" outlineLevel="0" collapsed="false">
      <c r="A92" s="0" t="str">
        <f aca="false">UPPER(B92)&amp;UPPER(C92)</f>
        <v/>
      </c>
    </row>
    <row r="93" customFormat="false" ht="13.8" hidden="false" customHeight="false" outlineLevel="0" collapsed="false">
      <c r="A93" s="0" t="str">
        <f aca="false">UPPER(B93)&amp;UPPER(C93)</f>
        <v/>
      </c>
    </row>
    <row r="94" customFormat="false" ht="13.8" hidden="false" customHeight="false" outlineLevel="0" collapsed="false">
      <c r="A94" s="0" t="str">
        <f aca="false">UPPER(B94)&amp;UPPER(C94)</f>
        <v/>
      </c>
    </row>
    <row r="95" customFormat="false" ht="13.8" hidden="false" customHeight="false" outlineLevel="0" collapsed="false">
      <c r="A95" s="0" t="str">
        <f aca="false">UPPER(B95)&amp;UPPER(C95)</f>
        <v/>
      </c>
    </row>
    <row r="96" customFormat="false" ht="13.8" hidden="false" customHeight="false" outlineLevel="0" collapsed="false">
      <c r="A96" s="0" t="str">
        <f aca="false">UPPER(B96)&amp;UPPER(C96)</f>
        <v/>
      </c>
    </row>
    <row r="97" customFormat="false" ht="13.8" hidden="false" customHeight="false" outlineLevel="0" collapsed="false">
      <c r="A97" s="0" t="str">
        <f aca="false">UPPER(B97)&amp;UPPER(C97)</f>
        <v/>
      </c>
    </row>
    <row r="98" customFormat="false" ht="13.8" hidden="false" customHeight="false" outlineLevel="0" collapsed="false">
      <c r="A98" s="0" t="str">
        <f aca="false">UPPER(B98)&amp;UPPER(C98)</f>
        <v/>
      </c>
    </row>
    <row r="99" customFormat="false" ht="13.8" hidden="false" customHeight="false" outlineLevel="0" collapsed="false">
      <c r="A99" s="0" t="str">
        <f aca="false">UPPER(B99)&amp;UPPER(C99)</f>
        <v/>
      </c>
    </row>
    <row r="100" customFormat="false" ht="13.8" hidden="false" customHeight="false" outlineLevel="0" collapsed="false">
      <c r="A100" s="0" t="str">
        <f aca="false">UPPER(B100)&amp;UPPER(C100)</f>
        <v/>
      </c>
    </row>
    <row r="101" customFormat="false" ht="13.8" hidden="false" customHeight="false" outlineLevel="0" collapsed="false">
      <c r="A101" s="0" t="str">
        <f aca="false">UPPER(B101)&amp;UPPER(C101)</f>
        <v/>
      </c>
    </row>
    <row r="102" customFormat="false" ht="13.8" hidden="false" customHeight="false" outlineLevel="0" collapsed="false">
      <c r="A102" s="0" t="str">
        <f aca="false">UPPER(B102)&amp;UPPER(C102)</f>
        <v/>
      </c>
    </row>
    <row r="103" customFormat="false" ht="13.8" hidden="false" customHeight="false" outlineLevel="0" collapsed="false">
      <c r="A103" s="0" t="str">
        <f aca="false">UPPER(B103)&amp;UPPER(C103)</f>
        <v/>
      </c>
    </row>
    <row r="104" customFormat="false" ht="13.8" hidden="false" customHeight="false" outlineLevel="0" collapsed="false">
      <c r="A104" s="0" t="str">
        <f aca="false">UPPER(B104)&amp;UPPER(C104)</f>
        <v/>
      </c>
    </row>
    <row r="105" customFormat="false" ht="13.8" hidden="false" customHeight="false" outlineLevel="0" collapsed="false">
      <c r="A105" s="0" t="str">
        <f aca="false">UPPER(B105)&amp;UPPER(C105)</f>
        <v/>
      </c>
    </row>
    <row r="106" customFormat="false" ht="13.8" hidden="false" customHeight="false" outlineLevel="0" collapsed="false">
      <c r="A106" s="0" t="str">
        <f aca="false">UPPER(B106)&amp;UPPER(C106)</f>
        <v/>
      </c>
    </row>
    <row r="107" customFormat="false" ht="13.8" hidden="false" customHeight="false" outlineLevel="0" collapsed="false">
      <c r="A107" s="0" t="str">
        <f aca="false">UPPER(B107)&amp;UPPER(C107)</f>
        <v/>
      </c>
    </row>
    <row r="108" customFormat="false" ht="13.8" hidden="false" customHeight="false" outlineLevel="0" collapsed="false">
      <c r="A108" s="0" t="str">
        <f aca="false">UPPER(B108)&amp;UPPER(C108)</f>
        <v/>
      </c>
    </row>
    <row r="109" customFormat="false" ht="13.8" hidden="false" customHeight="false" outlineLevel="0" collapsed="false">
      <c r="A109" s="0" t="str">
        <f aca="false">UPPER(B109)&amp;UPPER(C109)</f>
        <v/>
      </c>
    </row>
    <row r="110" customFormat="false" ht="13.8" hidden="false" customHeight="false" outlineLevel="0" collapsed="false">
      <c r="A110" s="0" t="str">
        <f aca="false">UPPER(B110)&amp;UPPER(C110)</f>
        <v/>
      </c>
    </row>
    <row r="111" customFormat="false" ht="13.8" hidden="false" customHeight="false" outlineLevel="0" collapsed="false">
      <c r="A111" s="0" t="str">
        <f aca="false">UPPER(B111)&amp;UPPER(C111)</f>
        <v/>
      </c>
    </row>
    <row r="112" customFormat="false" ht="13.8" hidden="false" customHeight="false" outlineLevel="0" collapsed="false">
      <c r="A112" s="0" t="str">
        <f aca="false">UPPER(B112)&amp;UPPER(C112)</f>
        <v/>
      </c>
    </row>
    <row r="113" customFormat="false" ht="13.8" hidden="false" customHeight="false" outlineLevel="0" collapsed="false">
      <c r="A113" s="0" t="str">
        <f aca="false">UPPER(B113)&amp;UPPER(C113)</f>
        <v/>
      </c>
    </row>
    <row r="114" customFormat="false" ht="13.8" hidden="false" customHeight="false" outlineLevel="0" collapsed="false">
      <c r="A114" s="0" t="str">
        <f aca="false">UPPER(B114)&amp;UPPER(C114)</f>
        <v/>
      </c>
    </row>
    <row r="115" customFormat="false" ht="13.8" hidden="false" customHeight="false" outlineLevel="0" collapsed="false">
      <c r="A115" s="0" t="str">
        <f aca="false">UPPER(B115)&amp;UPPER(C115)</f>
        <v/>
      </c>
    </row>
    <row r="116" customFormat="false" ht="13.8" hidden="false" customHeight="false" outlineLevel="0" collapsed="false">
      <c r="A116" s="0" t="str">
        <f aca="false">UPPER(B116)&amp;UPPER(C116)</f>
        <v/>
      </c>
    </row>
    <row r="117" customFormat="false" ht="13.8" hidden="false" customHeight="false" outlineLevel="0" collapsed="false">
      <c r="A117" s="0" t="str">
        <f aca="false">UPPER(B117)&amp;UPPER(C117)</f>
        <v/>
      </c>
    </row>
    <row r="118" customFormat="false" ht="13.8" hidden="false" customHeight="false" outlineLevel="0" collapsed="false">
      <c r="A118" s="0" t="str">
        <f aca="false">UPPER(B118)&amp;UPPER(C118)</f>
        <v/>
      </c>
    </row>
    <row r="119" customFormat="false" ht="13.8" hidden="false" customHeight="false" outlineLevel="0" collapsed="false">
      <c r="A119" s="0" t="str">
        <f aca="false">UPPER(B119)&amp;UPPER(C119)</f>
        <v/>
      </c>
    </row>
    <row r="120" customFormat="false" ht="13.8" hidden="false" customHeight="false" outlineLevel="0" collapsed="false">
      <c r="A120" s="0" t="str">
        <f aca="false">UPPER(B120)&amp;UPPER(C120)</f>
        <v/>
      </c>
    </row>
    <row r="121" customFormat="false" ht="13.8" hidden="false" customHeight="false" outlineLevel="0" collapsed="false">
      <c r="A121" s="0" t="str">
        <f aca="false">UPPER(B121)&amp;UPPER(C121)</f>
        <v/>
      </c>
    </row>
    <row r="122" customFormat="false" ht="13.8" hidden="false" customHeight="false" outlineLevel="0" collapsed="false">
      <c r="A122" s="0" t="str">
        <f aca="false">UPPER(B122)&amp;UPPER(C122)</f>
        <v/>
      </c>
    </row>
    <row r="123" customFormat="false" ht="13.8" hidden="false" customHeight="false" outlineLevel="0" collapsed="false">
      <c r="A123" s="0" t="str">
        <f aca="false">UPPER(B123)&amp;UPPER(C123)</f>
        <v/>
      </c>
    </row>
    <row r="124" customFormat="false" ht="13.8" hidden="false" customHeight="false" outlineLevel="0" collapsed="false">
      <c r="A124" s="0" t="str">
        <f aca="false">UPPER(B124)&amp;UPPER(C124)</f>
        <v/>
      </c>
    </row>
    <row r="125" customFormat="false" ht="13.8" hidden="false" customHeight="false" outlineLevel="0" collapsed="false">
      <c r="A125" s="0" t="str">
        <f aca="false">UPPER(B125)&amp;UPPER(C125)</f>
        <v/>
      </c>
    </row>
    <row r="126" customFormat="false" ht="13.8" hidden="false" customHeight="false" outlineLevel="0" collapsed="false">
      <c r="A126" s="0" t="str">
        <f aca="false">UPPER(B126)&amp;UPPER(C126)</f>
        <v/>
      </c>
    </row>
    <row r="127" customFormat="false" ht="13.8" hidden="false" customHeight="false" outlineLevel="0" collapsed="false">
      <c r="A127" s="0" t="str">
        <f aca="false">UPPER(B127)&amp;UPPER(C127)</f>
        <v/>
      </c>
    </row>
    <row r="128" customFormat="false" ht="13.8" hidden="false" customHeight="false" outlineLevel="0" collapsed="false">
      <c r="A128" s="0" t="str">
        <f aca="false">UPPER(B128)&amp;UPPER(C128)</f>
        <v/>
      </c>
    </row>
    <row r="129" customFormat="false" ht="13.8" hidden="false" customHeight="false" outlineLevel="0" collapsed="false">
      <c r="A129" s="0" t="str">
        <f aca="false">UPPER(B129)&amp;UPPER(C129)</f>
        <v/>
      </c>
    </row>
    <row r="130" customFormat="false" ht="13.8" hidden="false" customHeight="false" outlineLevel="0" collapsed="false">
      <c r="A130" s="0" t="str">
        <f aca="false">UPPER(B130)&amp;UPPER(C130)</f>
        <v/>
      </c>
    </row>
    <row r="131" customFormat="false" ht="13.8" hidden="false" customHeight="false" outlineLevel="0" collapsed="false">
      <c r="A131" s="0" t="str">
        <f aca="false">UPPER(B131)&amp;UPPER(C131)</f>
        <v/>
      </c>
    </row>
    <row r="132" customFormat="false" ht="13.8" hidden="false" customHeight="false" outlineLevel="0" collapsed="false">
      <c r="A132" s="0" t="str">
        <f aca="false">UPPER(B132)&amp;UPPER(C132)</f>
        <v/>
      </c>
    </row>
    <row r="133" customFormat="false" ht="13.8" hidden="false" customHeight="false" outlineLevel="0" collapsed="false">
      <c r="A133" s="0" t="str">
        <f aca="false">UPPER(B133)&amp;UPPER(C133)</f>
        <v/>
      </c>
    </row>
    <row r="134" customFormat="false" ht="13.8" hidden="false" customHeight="false" outlineLevel="0" collapsed="false">
      <c r="A134" s="0" t="str">
        <f aca="false">UPPER(B134)&amp;UPPER(C134)</f>
        <v/>
      </c>
    </row>
    <row r="135" customFormat="false" ht="13.8" hidden="false" customHeight="false" outlineLevel="0" collapsed="false">
      <c r="A135" s="0" t="str">
        <f aca="false">UPPER(B135)&amp;UPPER(C135)</f>
        <v/>
      </c>
    </row>
    <row r="136" customFormat="false" ht="13.8" hidden="false" customHeight="false" outlineLevel="0" collapsed="false">
      <c r="A136" s="0" t="str">
        <f aca="false">UPPER(B136)&amp;UPPER(C136)</f>
        <v/>
      </c>
    </row>
    <row r="137" customFormat="false" ht="13.8" hidden="false" customHeight="false" outlineLevel="0" collapsed="false">
      <c r="A137" s="0" t="str">
        <f aca="false">UPPER(B137)&amp;UPPER(C137)</f>
        <v/>
      </c>
    </row>
    <row r="138" customFormat="false" ht="13.8" hidden="false" customHeight="false" outlineLevel="0" collapsed="false">
      <c r="A138" s="0" t="str">
        <f aca="false">UPPER(B138)&amp;UPPER(C138)</f>
        <v/>
      </c>
    </row>
  </sheetData>
  <autoFilter ref="B2:C138"/>
  <hyperlinks>
    <hyperlink ref="G1" location="HC_Ronq1!A1" display="Ronq 5k"/>
    <hyperlink ref="H1" location="HC_Ronq1!A1" display="Ronq 10k"/>
    <hyperlink ref="I1" location="HC_Ronq2!A1" display="Ronq 15k"/>
    <hyperlink ref="J1" location="HC_WWR!A1" display="WomenR"/>
    <hyperlink ref="K1" location="HC_WWR_ANT!A1" display="Ant10miles"/>
    <hyperlink ref="N1" location="HC_Meslin!A1" display="Meslin 5k"/>
    <hyperlink ref="O1" location="HC_Meslin!A1" display="Meslin 11k"/>
    <hyperlink ref="P1" location="HC_Engh!A1" display="Engh"/>
    <hyperlink ref="Q1" r:id="rId2" display="Laarbeek"/>
    <hyperlink ref="R1" location="HC_Plc!A1" display="Plancenoit"/>
    <hyperlink ref="T1" location="HC_ELB!A1" display="El Bierky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025" min="1" style="0" width="9.14"/>
  </cols>
  <sheetData>
    <row r="1" customFormat="false" ht="13.8" hidden="false" customHeight="false" outlineLevel="0" collapsed="false">
      <c r="A1" s="0" t="s">
        <v>409</v>
      </c>
      <c r="B1" s="0" t="s">
        <v>410</v>
      </c>
    </row>
    <row r="2" customFormat="false" ht="12.8" hidden="false" customHeight="false" outlineLevel="0" collapsed="false">
      <c r="A2" s="0" t="n">
        <v>85</v>
      </c>
      <c r="B2" s="0" t="n">
        <v>240</v>
      </c>
    </row>
    <row r="3" customFormat="false" ht="13.8" hidden="false" customHeight="false" outlineLevel="0" collapsed="false">
      <c r="B3" s="9" t="n">
        <f aca="false">ROUND(101-(A2*100/B2),2)</f>
        <v>65.58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70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C2" activeCellId="0" sqref="C2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false" outlineLevel="1" max="20" min="20" style="0" width="17.28"/>
    <col collapsed="false" customWidth="true" hidden="false" outlineLevel="1" max="21" min="21" style="0" width="8.14"/>
    <col collapsed="false" customWidth="true" hidden="false" outlineLevel="1" max="22" min="22" style="0" width="3.71"/>
    <col collapsed="false" customWidth="true" hidden="fals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192</v>
      </c>
      <c r="C1" s="21"/>
      <c r="N1" s="26" t="s">
        <v>193</v>
      </c>
      <c r="O1" s="21"/>
    </row>
    <row r="2" customFormat="false" ht="13.8" hidden="false" customHeight="false" outlineLevel="0" collapsed="false">
      <c r="B2" s="13" t="s">
        <v>194</v>
      </c>
      <c r="C2" s="13" t="n">
        <v>121</v>
      </c>
      <c r="H2" s="1" t="s">
        <v>195</v>
      </c>
      <c r="N2" s="0" t="s">
        <v>194</v>
      </c>
      <c r="O2" s="0" t="n">
        <v>80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200</v>
      </c>
      <c r="I3" s="28"/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30" t="s">
        <v>200</v>
      </c>
      <c r="U3" s="31"/>
      <c r="V3" s="29"/>
    </row>
    <row r="4" customFormat="false" ht="13.8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4</v>
      </c>
      <c r="E4" s="28" t="n">
        <v>0.0278819444444444</v>
      </c>
      <c r="F4" s="0" t="n">
        <f aca="false">IF(D4&gt;0,ROUND(101-(D4*100/$C$2),2),"")</f>
        <v>97.69</v>
      </c>
      <c r="H4" s="0" t="str">
        <f aca="false">D37&amp;" "&amp;PROPER(C4)&amp;" "</f>
        <v> Benoît </v>
      </c>
      <c r="I4" s="28" t="n">
        <f aca="false">E4</f>
        <v>0.0278819444444444</v>
      </c>
      <c r="J4" s="29" t="s">
        <v>202</v>
      </c>
      <c r="K4" s="0" t="n">
        <f aca="false">F4</f>
        <v>97.69</v>
      </c>
      <c r="M4" s="0" t="str">
        <f aca="false">UPPER(N4)&amp;UPPER(O4)</f>
        <v>PLETINCKXSYLVIE P.</v>
      </c>
      <c r="N4" s="32" t="s">
        <v>203</v>
      </c>
      <c r="O4" s="32" t="s">
        <v>72</v>
      </c>
      <c r="P4" s="0" t="n">
        <v>17</v>
      </c>
      <c r="Q4" s="31" t="n">
        <v>0.0157291666666667</v>
      </c>
      <c r="R4" s="0" t="n">
        <f aca="false">ROUND((101-(P4*100/$O$2))*0.8,2)</f>
        <v>63.8</v>
      </c>
      <c r="T4" s="0" t="str">
        <f aca="false">P4&amp;" "&amp;PROPER(O4)&amp;" "</f>
        <v>17 Sylvie P. </v>
      </c>
      <c r="U4" s="31" t="n">
        <f aca="false">Q4</f>
        <v>0.0157291666666667</v>
      </c>
      <c r="V4" s="29" t="s">
        <v>202</v>
      </c>
      <c r="W4" s="0" t="n">
        <f aca="false">R4</f>
        <v>63.8</v>
      </c>
    </row>
    <row r="5" customFormat="false" ht="13.8" hidden="false" customHeight="false" outlineLevel="0" collapsed="false">
      <c r="A5" s="0" t="str">
        <f aca="false">UPPER(B5)&amp;UPPER(C5)</f>
        <v>DURITAZOLIKA</v>
      </c>
      <c r="B5" s="13" t="s">
        <v>204</v>
      </c>
      <c r="C5" s="13" t="s">
        <v>62</v>
      </c>
      <c r="D5" s="0" t="n">
        <v>15</v>
      </c>
      <c r="E5" s="28" t="n">
        <v>0.0307060185185185</v>
      </c>
      <c r="F5" s="0" t="n">
        <f aca="false">IF(D5&gt;0,ROUND(101-(D5*100/$C$2),2),"")</f>
        <v>88.6</v>
      </c>
      <c r="H5" s="0" t="str">
        <f aca="false">D38&amp;" "&amp;PROPER(C5)&amp;" "</f>
        <v> Zolika </v>
      </c>
      <c r="I5" s="28" t="n">
        <f aca="false">E5</f>
        <v>0.0307060185185185</v>
      </c>
      <c r="J5" s="29" t="s">
        <v>202</v>
      </c>
      <c r="K5" s="0" t="n">
        <f aca="false">F5</f>
        <v>88.6</v>
      </c>
      <c r="M5" s="0" t="str">
        <f aca="false">UPPER(N5)&amp;UPPER(O5)</f>
        <v>VANCUTSEMBERTRAND</v>
      </c>
      <c r="N5" s="13" t="s">
        <v>205</v>
      </c>
      <c r="O5" s="13" t="s">
        <v>87</v>
      </c>
      <c r="P5" s="0" t="n">
        <v>19</v>
      </c>
      <c r="Q5" s="31" t="n">
        <v>0.0166319444444444</v>
      </c>
      <c r="R5" s="0" t="n">
        <f aca="false">ROUND((101-(P5*100/$O$2))*0.8,2)</f>
        <v>61.8</v>
      </c>
      <c r="T5" s="0" t="str">
        <f aca="false">P5&amp;" "&amp;PROPER(O5)&amp;" "</f>
        <v>19 Bertrand </v>
      </c>
      <c r="U5" s="31" t="n">
        <f aca="false">Q5</f>
        <v>0.0166319444444444</v>
      </c>
      <c r="V5" s="29" t="s">
        <v>202</v>
      </c>
      <c r="W5" s="0" t="n">
        <f aca="false">R5</f>
        <v>61.8</v>
      </c>
    </row>
    <row r="6" customFormat="false" ht="13.8" hidden="false" customHeight="false" outlineLevel="0" collapsed="false">
      <c r="A6" s="0" t="str">
        <f aca="false">UPPER(B6)&amp;UPPER(C6)</f>
        <v>DEMOULINOLIVIER</v>
      </c>
      <c r="B6" s="13" t="s">
        <v>206</v>
      </c>
      <c r="C6" s="13" t="s">
        <v>66</v>
      </c>
      <c r="D6" s="0" t="n">
        <v>26</v>
      </c>
      <c r="E6" s="33" t="n">
        <v>0.0327662037037037</v>
      </c>
      <c r="F6" s="0" t="n">
        <f aca="false">IF(D6&gt;0,ROUND(101-(D6*100/$C$2),2),"")</f>
        <v>79.51</v>
      </c>
      <c r="H6" s="0" t="str">
        <f aca="false">D39&amp;" "&amp;PROPER(C6)&amp;" "</f>
        <v> Olivier </v>
      </c>
      <c r="I6" s="28" t="n">
        <f aca="false">E6</f>
        <v>0.0327662037037037</v>
      </c>
      <c r="J6" s="29" t="s">
        <v>202</v>
      </c>
      <c r="K6" s="0" t="n">
        <f aca="false">F6</f>
        <v>79.51</v>
      </c>
      <c r="M6" s="0" t="str">
        <f aca="false">UPPER(N6)&amp;UPPER(O6)</f>
        <v>CHARLIERBAUDOUIN</v>
      </c>
      <c r="N6" s="13" t="s">
        <v>207</v>
      </c>
      <c r="O6" s="13" t="s">
        <v>89</v>
      </c>
      <c r="P6" s="0" t="n">
        <v>24</v>
      </c>
      <c r="Q6" s="31" t="n">
        <v>0.0175694444444444</v>
      </c>
      <c r="R6" s="0" t="n">
        <f aca="false">ROUND((101-(P6*100/$O$2))*0.8,2)</f>
        <v>56.8</v>
      </c>
      <c r="T6" s="0" t="str">
        <f aca="false">P6&amp;" "&amp;PROPER(O6)&amp;" "</f>
        <v>24 Baudouin </v>
      </c>
      <c r="U6" s="31" t="n">
        <f aca="false">Q6</f>
        <v>0.0175694444444444</v>
      </c>
      <c r="V6" s="29" t="s">
        <v>202</v>
      </c>
      <c r="W6" s="0" t="n">
        <f aca="false">R6</f>
        <v>56.8</v>
      </c>
    </row>
    <row r="7" customFormat="false" ht="13.8" hidden="false" customHeight="false" outlineLevel="0" collapsed="false">
      <c r="A7" s="0" t="str">
        <f aca="false">UPPER(B7)&amp;UPPER(C7)</f>
        <v>RUBAYCHRISTOPHE</v>
      </c>
      <c r="B7" s="13" t="s">
        <v>208</v>
      </c>
      <c r="C7" s="13" t="s">
        <v>70</v>
      </c>
      <c r="D7" s="0" t="n">
        <v>62</v>
      </c>
      <c r="E7" s="28" t="n">
        <v>0.0364236111111111</v>
      </c>
      <c r="F7" s="0" t="n">
        <f aca="false">IF(D7&gt;0,ROUND(101-(D7*100/$C$2),2),"")</f>
        <v>49.76</v>
      </c>
      <c r="H7" s="0" t="str">
        <f aca="false">D40&amp;" "&amp;PROPER(C7)&amp;" "</f>
        <v> Christophe </v>
      </c>
      <c r="I7" s="28" t="n">
        <f aca="false">E7</f>
        <v>0.0364236111111111</v>
      </c>
      <c r="J7" s="29" t="s">
        <v>202</v>
      </c>
      <c r="K7" s="0" t="n">
        <f aca="false">F7</f>
        <v>49.76</v>
      </c>
      <c r="M7" s="0" t="str">
        <f aca="false">UPPER(N7)&amp;UPPER(O7)</f>
        <v>LAGAERTRITA</v>
      </c>
      <c r="N7" s="32" t="s">
        <v>209</v>
      </c>
      <c r="O7" s="32" t="s">
        <v>91</v>
      </c>
      <c r="P7" s="0" t="n">
        <v>34</v>
      </c>
      <c r="Q7" s="31" t="n">
        <v>0.0185648148148148</v>
      </c>
      <c r="R7" s="0" t="n">
        <f aca="false">ROUND((101-(P7*100/$O$2))*0.8,2)</f>
        <v>46.8</v>
      </c>
      <c r="T7" s="0" t="str">
        <f aca="false">P7&amp;" "&amp;PROPER(O7)&amp;" "</f>
        <v>34 Rita </v>
      </c>
      <c r="U7" s="31" t="n">
        <f aca="false">Q7</f>
        <v>0.0185648148148148</v>
      </c>
      <c r="V7" s="29" t="s">
        <v>202</v>
      </c>
      <c r="W7" s="0" t="n">
        <f aca="false">R7</f>
        <v>46.8</v>
      </c>
    </row>
    <row r="8" customFormat="false" ht="13.8" hidden="false" customHeight="false" outlineLevel="0" collapsed="false">
      <c r="A8" s="0" t="str">
        <f aca="false">UPPER(B8)&amp;UPPER(C8)</f>
        <v>PLETINCKXSYLVIE P.</v>
      </c>
      <c r="B8" s="32" t="s">
        <v>203</v>
      </c>
      <c r="C8" s="32" t="s">
        <v>72</v>
      </c>
      <c r="E8" s="28"/>
      <c r="F8" s="34" t="str">
        <f aca="false">IF(D8&gt;0,ROUND(101-(D8*100/$C$2),2),"")</f>
        <v/>
      </c>
      <c r="H8" s="0" t="s">
        <v>210</v>
      </c>
      <c r="I8" s="31"/>
      <c r="J8" s="29"/>
      <c r="M8" s="0" t="str">
        <f aca="false">UPPER(N8)&amp;UPPER(O8)</f>
        <v>COOSEMANSISABELLE C.</v>
      </c>
      <c r="N8" s="32" t="s">
        <v>211</v>
      </c>
      <c r="O8" s="32" t="s">
        <v>101</v>
      </c>
      <c r="P8" s="0" t="n">
        <v>37</v>
      </c>
      <c r="Q8" s="31" t="n">
        <v>0.0189467592592593</v>
      </c>
      <c r="R8" s="0" t="n">
        <f aca="false">ROUND((101-(P8*100/$O$2))*0.8,2)</f>
        <v>43.8</v>
      </c>
      <c r="T8" s="0" t="str">
        <f aca="false">P8&amp;" "&amp;PROPER(O8)&amp;" "</f>
        <v>37 Isabelle C. </v>
      </c>
      <c r="U8" s="31" t="n">
        <f aca="false">Q8</f>
        <v>0.0189467592592593</v>
      </c>
      <c r="V8" s="29" t="s">
        <v>202</v>
      </c>
      <c r="W8" s="0" t="n">
        <f aca="false">R8</f>
        <v>43.8</v>
      </c>
    </row>
    <row r="9" customFormat="false" ht="13.8" hidden="false" customHeight="false" outlineLevel="0" collapsed="false">
      <c r="A9" s="0" t="str">
        <f aca="false">UPPER(B9)&amp;UPPER(C9)</f>
        <v>KONTOLEONARYS</v>
      </c>
      <c r="B9" s="13" t="s">
        <v>212</v>
      </c>
      <c r="C9" s="13" t="s">
        <v>123</v>
      </c>
      <c r="E9" s="35"/>
      <c r="F9" s="0" t="str">
        <f aca="false">IF(D9&gt;0,ROUND(101-(D9*100/$C$2),2),"")</f>
        <v/>
      </c>
      <c r="I9" s="31"/>
      <c r="J9" s="29"/>
      <c r="M9" s="0" t="str">
        <f aca="false">UPPER(N9)&amp;UPPER(O9)</f>
        <v>GASKINRUDI</v>
      </c>
      <c r="N9" s="13" t="s">
        <v>213</v>
      </c>
      <c r="O9" s="13" t="s">
        <v>103</v>
      </c>
      <c r="P9" s="0" t="n">
        <v>53</v>
      </c>
      <c r="Q9" s="31" t="n">
        <v>0.0205092592592593</v>
      </c>
      <c r="R9" s="0" t="n">
        <f aca="false">ROUND((101-(P9*100/$O$2))*0.8,2)</f>
        <v>27.8</v>
      </c>
      <c r="T9" s="0" t="str">
        <f aca="false">P9&amp;" "&amp;PROPER(O9)&amp;" "</f>
        <v>53 Rudi </v>
      </c>
      <c r="U9" s="31" t="n">
        <f aca="false">Q9</f>
        <v>0.0205092592592593</v>
      </c>
      <c r="V9" s="29" t="s">
        <v>202</v>
      </c>
      <c r="W9" s="0" t="n">
        <f aca="false">R9</f>
        <v>27.8</v>
      </c>
    </row>
    <row r="10" customFormat="false" ht="13.8" hidden="false" customHeight="false" outlineLevel="0" collapsed="false">
      <c r="A10" s="0" t="str">
        <f aca="false">UPPER(B10)&amp;UPPER(C10)</f>
        <v>QUINTYNMATHIEU</v>
      </c>
      <c r="B10" s="13" t="s">
        <v>214</v>
      </c>
      <c r="C10" s="13" t="s">
        <v>115</v>
      </c>
      <c r="E10" s="28"/>
      <c r="F10" s="0" t="str">
        <f aca="false">IF(D10&gt;0,ROUND(101-(D10*100/$C$2),2),"")</f>
        <v/>
      </c>
      <c r="H10" s="18"/>
      <c r="I10" s="28"/>
      <c r="J10" s="29"/>
      <c r="M10" s="0" t="str">
        <f aca="false">UPPER(N10)&amp;UPPER(O10)</f>
        <v>DANNEAUCLÉMENTINE</v>
      </c>
      <c r="N10" s="32" t="s">
        <v>215</v>
      </c>
      <c r="O10" s="32" t="s">
        <v>134</v>
      </c>
      <c r="P10" s="0" t="n">
        <v>65</v>
      </c>
      <c r="Q10" s="31" t="n">
        <v>0.0221643518518519</v>
      </c>
      <c r="R10" s="0" t="n">
        <f aca="false">ROUND((101-(P10*100/$O$2))*0.8,2)</f>
        <v>15.8</v>
      </c>
      <c r="T10" s="0" t="str">
        <f aca="false">P10&amp;" "&amp;PROPER(O10)&amp;" "</f>
        <v>65 Clémentine </v>
      </c>
      <c r="U10" s="31" t="n">
        <f aca="false">Q10</f>
        <v>0.0221643518518519</v>
      </c>
      <c r="V10" s="29" t="s">
        <v>202</v>
      </c>
      <c r="W10" s="0" t="n">
        <f aca="false">R10</f>
        <v>15.8</v>
      </c>
    </row>
    <row r="11" customFormat="false" ht="13.8" hidden="false" customHeight="false" outlineLevel="0" collapsed="false">
      <c r="A11" s="0" t="str">
        <f aca="false">UPPER(B11)&amp;UPPER(C11)</f>
        <v>HOCQUETBENJAMIN</v>
      </c>
      <c r="B11" s="13" t="s">
        <v>216</v>
      </c>
      <c r="C11" s="13" t="s">
        <v>93</v>
      </c>
      <c r="E11" s="28"/>
      <c r="F11" s="0" t="str">
        <f aca="false">IF(D11&gt;0,ROUND(101-(D11*100/$C$2),2),"")</f>
        <v/>
      </c>
      <c r="I11" s="28"/>
      <c r="J11" s="29"/>
      <c r="M11" s="0" t="str">
        <f aca="false">UPPER(N11)&amp;UPPER(O11)</f>
        <v>PLETINCKXISABELLE P.</v>
      </c>
      <c r="N11" s="32" t="s">
        <v>203</v>
      </c>
      <c r="O11" s="32" t="s">
        <v>159</v>
      </c>
      <c r="P11" s="0" t="n">
        <v>69</v>
      </c>
      <c r="Q11" s="31" t="n">
        <v>0.0229166666666667</v>
      </c>
      <c r="R11" s="0" t="n">
        <f aca="false">ROUND((101-(P11*100/$O$2))*0.8,2)</f>
        <v>11.8</v>
      </c>
      <c r="T11" s="0" t="str">
        <f aca="false">P11&amp;" "&amp;PROPER(O11)&amp;" "</f>
        <v>69 Isabelle P. </v>
      </c>
      <c r="U11" s="31" t="n">
        <f aca="false">Q11</f>
        <v>0.0229166666666667</v>
      </c>
      <c r="V11" s="29" t="s">
        <v>202</v>
      </c>
      <c r="W11" s="0" t="n">
        <f aca="false">R11</f>
        <v>11.8</v>
      </c>
    </row>
    <row r="12" customFormat="false" ht="13.8" hidden="false" customHeight="false" outlineLevel="0" collapsed="false">
      <c r="A12" s="0" t="str">
        <f aca="false">UPPER(B12)&amp;UPPER(C12)</f>
        <v>DERIDDERRODNEY</v>
      </c>
      <c r="B12" s="13" t="s">
        <v>217</v>
      </c>
      <c r="C12" s="13" t="s">
        <v>76</v>
      </c>
      <c r="E12" s="28"/>
      <c r="F12" s="0" t="str">
        <f aca="false">IF(D12&gt;0,ROUND(101-(D12*100/$C$2),2),"")</f>
        <v/>
      </c>
      <c r="I12" s="28"/>
      <c r="J12" s="29"/>
      <c r="M12" s="0" t="str">
        <f aca="false">UPPER(N12)&amp;UPPER(O12)</f>
        <v>DURITAJANIKA</v>
      </c>
      <c r="N12" s="13" t="s">
        <v>204</v>
      </c>
      <c r="O12" s="13" t="s">
        <v>128</v>
      </c>
      <c r="P12" s="0" t="n">
        <v>70</v>
      </c>
      <c r="Q12" s="31" t="n">
        <v>0.0229398148148148</v>
      </c>
      <c r="R12" s="0" t="n">
        <f aca="false">ROUND((101-(P12*100/$O$2))*0.8,2)</f>
        <v>10.8</v>
      </c>
      <c r="T12" s="0" t="str">
        <f aca="false">P12&amp;" "&amp;PROPER(O12)&amp;" "</f>
        <v>70 Janika </v>
      </c>
      <c r="U12" s="31" t="n">
        <f aca="false">Q12</f>
        <v>0.0229398148148148</v>
      </c>
      <c r="V12" s="29" t="s">
        <v>202</v>
      </c>
      <c r="W12" s="0" t="n">
        <f aca="false">R12</f>
        <v>10.8</v>
      </c>
    </row>
    <row r="13" customFormat="false" ht="13.8" hidden="false" customHeight="false" outlineLevel="0" collapsed="false">
      <c r="A13" s="0" t="str">
        <f aca="false">UPPER(B13)&amp;UPPER(C13)</f>
        <v>WASTERZAKFREDERIK</v>
      </c>
      <c r="B13" s="13" t="s">
        <v>218</v>
      </c>
      <c r="C13" s="13" t="s">
        <v>111</v>
      </c>
      <c r="E13" s="28"/>
      <c r="F13" s="34" t="str">
        <f aca="false">IF(D13&gt;0,ROUND(101-(D13*100/$C$2),2),"")</f>
        <v/>
      </c>
      <c r="I13" s="28"/>
      <c r="J13" s="29"/>
      <c r="M13" s="0" t="str">
        <f aca="false">UPPER(N13)&amp;UPPER(O13)</f>
        <v/>
      </c>
      <c r="N13" s="32"/>
      <c r="O13" s="32"/>
      <c r="Q13" s="31"/>
      <c r="T13" s="0" t="s">
        <v>219</v>
      </c>
      <c r="U13" s="31"/>
      <c r="V13" s="29"/>
    </row>
    <row r="14" customFormat="false" ht="13.8" hidden="false" customHeight="false" outlineLevel="0" collapsed="false">
      <c r="A14" s="0" t="str">
        <f aca="false">UPPER(B14)&amp;UPPER(C14)</f>
        <v>LEHAIREDAVID L.</v>
      </c>
      <c r="B14" s="13" t="s">
        <v>220</v>
      </c>
      <c r="C14" s="13" t="s">
        <v>99</v>
      </c>
      <c r="E14" s="28"/>
      <c r="F14" s="0" t="str">
        <f aca="false">IF(D14&gt;0,ROUND(101-(D14*100/$C$2),2),"")</f>
        <v/>
      </c>
      <c r="I14" s="28"/>
      <c r="J14" s="29"/>
      <c r="M14" s="0" t="str">
        <f aca="false">UPPER(N14)&amp;UPPER(O14)</f>
        <v/>
      </c>
      <c r="N14" s="32"/>
      <c r="O14" s="32"/>
      <c r="Q14" s="31"/>
      <c r="U14" s="31"/>
      <c r="V14" s="29"/>
    </row>
    <row r="15" customFormat="false" ht="13.8" hidden="false" customHeight="false" outlineLevel="0" collapsed="false">
      <c r="A15" s="0" t="str">
        <f aca="false">UPPER(B15)&amp;UPPER(C15)</f>
        <v>HUSTINMARC H.</v>
      </c>
      <c r="B15" s="13" t="s">
        <v>221</v>
      </c>
      <c r="C15" s="13" t="s">
        <v>156</v>
      </c>
      <c r="E15" s="28"/>
      <c r="F15" s="0" t="str">
        <f aca="false">IF(D15&gt;0,ROUND(101-(D15*100/$C$2),2),"")</f>
        <v/>
      </c>
      <c r="I15" s="28"/>
      <c r="J15" s="29"/>
      <c r="M15" s="0" t="str">
        <f aca="false">UPPER(N15)&amp;UPPER(O15)</f>
        <v/>
      </c>
      <c r="N15" s="32"/>
      <c r="O15" s="32"/>
      <c r="Q15" s="31"/>
      <c r="U15" s="31"/>
      <c r="V15" s="29"/>
    </row>
    <row r="16" customFormat="false" ht="13.8" hidden="false" customHeight="false" outlineLevel="0" collapsed="false">
      <c r="A16" s="0" t="str">
        <f aca="false">UPPER(B16)&amp;UPPER(C16)</f>
        <v>FABRISHUGO</v>
      </c>
      <c r="B16" s="13" t="s">
        <v>222</v>
      </c>
      <c r="C16" s="13" t="s">
        <v>68</v>
      </c>
      <c r="E16" s="28"/>
      <c r="F16" s="0" t="str">
        <f aca="false">IF(D16&gt;0,ROUND(101-(D16*100/$C$2),2),"")</f>
        <v/>
      </c>
      <c r="I16" s="28"/>
      <c r="J16" s="29"/>
      <c r="Q16" s="35"/>
      <c r="T16" s="18"/>
    </row>
    <row r="17" customFormat="false" ht="13.8" hidden="false" customHeight="false" outlineLevel="0" collapsed="false">
      <c r="A17" s="0" t="str">
        <f aca="false">UPPER(B17)&amp;UPPER(C17)</f>
        <v>EECKHOUTMARC E.</v>
      </c>
      <c r="B17" s="13" t="s">
        <v>223</v>
      </c>
      <c r="C17" s="13" t="s">
        <v>78</v>
      </c>
      <c r="E17" s="28"/>
      <c r="F17" s="0" t="str">
        <f aca="false">IF(D17&gt;0,ROUND(101-(D17*100/$C$2),2),"")</f>
        <v/>
      </c>
      <c r="I17" s="28"/>
      <c r="J17" s="29"/>
    </row>
    <row r="18" customFormat="false" ht="13.8" hidden="false" customHeight="false" outlineLevel="0" collapsed="false">
      <c r="A18" s="0" t="str">
        <f aca="false">UPPER(B18)&amp;UPPER(C18)</f>
        <v>FABRISJONATHAN</v>
      </c>
      <c r="B18" s="13" t="s">
        <v>222</v>
      </c>
      <c r="C18" s="13" t="s">
        <v>83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MATONHERMAN</v>
      </c>
      <c r="B19" s="13" t="s">
        <v>224</v>
      </c>
      <c r="C19" s="13" t="s">
        <v>113</v>
      </c>
      <c r="E19" s="28"/>
      <c r="F19" s="0" t="str">
        <f aca="false">IF(D19&gt;0,ROUND(101-(D19*100/$C$2),2),"")</f>
        <v/>
      </c>
      <c r="I19" s="28"/>
      <c r="J19" s="29"/>
    </row>
    <row r="20" customFormat="false" ht="15" hidden="false" customHeight="false" outlineLevel="0" collapsed="false">
      <c r="A20" s="0" t="str">
        <f aca="false">UPPER(B20)&amp;UPPER(C20)</f>
        <v>GASKINRUDI</v>
      </c>
      <c r="B20" s="13" t="s">
        <v>213</v>
      </c>
      <c r="C20" s="13" t="s">
        <v>103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DANNEAUCLÉMENTINE</v>
      </c>
      <c r="B21" s="32" t="s">
        <v>215</v>
      </c>
      <c r="C21" s="32" t="s">
        <v>134</v>
      </c>
      <c r="E21" s="35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BRICHETMARTINE B.</v>
      </c>
      <c r="B22" s="32" t="s">
        <v>225</v>
      </c>
      <c r="C22" s="32" t="s">
        <v>141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DURITASNJEZANA</v>
      </c>
      <c r="B23" s="32" t="s">
        <v>204</v>
      </c>
      <c r="C23" s="32" t="s">
        <v>139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AISSATOUISSA</v>
      </c>
      <c r="B24" s="32" t="s">
        <v>226</v>
      </c>
      <c r="C24" s="32" t="s">
        <v>227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ALVAREZ BLANCOMANUEL</v>
      </c>
      <c r="B25" s="13" t="s">
        <v>228</v>
      </c>
      <c r="C25" s="13" t="s">
        <v>74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ANDRIESSENSBRIGITTE</v>
      </c>
      <c r="B26" s="32" t="s">
        <v>229</v>
      </c>
      <c r="C26" s="32" t="s">
        <v>117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BEQUETGINETTE</v>
      </c>
      <c r="B27" s="32" t="s">
        <v>230</v>
      </c>
      <c r="C27" s="32" t="s">
        <v>231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BERTHEREAUPASCAL</v>
      </c>
      <c r="B28" s="13" t="s">
        <v>232</v>
      </c>
      <c r="C28" s="13" t="s">
        <v>233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CHALLEEMMANUELLE</v>
      </c>
      <c r="B29" s="32" t="s">
        <v>234</v>
      </c>
      <c r="C29" s="32" t="s">
        <v>143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CHARLIERBAUDOUIN</v>
      </c>
      <c r="B30" s="13" t="s">
        <v>207</v>
      </c>
      <c r="C30" s="13" t="s">
        <v>89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CHARLIERYANNICK</v>
      </c>
      <c r="B31" s="13" t="s">
        <v>207</v>
      </c>
      <c r="C31" s="13" t="s">
        <v>235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COOSEMANSISABELLE C.</v>
      </c>
      <c r="B33" s="32" t="s">
        <v>211</v>
      </c>
      <c r="C33" s="32" t="s">
        <v>101</v>
      </c>
      <c r="E33" s="28"/>
      <c r="F33" s="0" t="str">
        <f aca="false">IF(D33&gt;0,ROUND(101-(D33*100/$C$2),2),"")</f>
        <v/>
      </c>
      <c r="I33" s="29"/>
      <c r="J33" s="29"/>
    </row>
    <row r="34" customFormat="false" ht="15" hidden="false" customHeight="false" outlineLevel="0" collapsed="false">
      <c r="A34" s="0" t="str">
        <f aca="false">UPPER(B34)&amp;UPPER(C34)</f>
        <v>DE ROECKMONIQUE</v>
      </c>
      <c r="B34" s="32" t="s">
        <v>237</v>
      </c>
      <c r="C34" s="32" t="s">
        <v>105</v>
      </c>
      <c r="E34" s="28"/>
      <c r="F34" s="0" t="str">
        <f aca="false">IF(D34&gt;0,ROUND(101-(D34*100/$C$2),2),"")</f>
        <v/>
      </c>
      <c r="I34" s="29"/>
      <c r="J34" s="29"/>
    </row>
    <row r="35" customFormat="false" ht="15" hidden="false" customHeight="false" outlineLevel="0" collapsed="false">
      <c r="A35" s="0" t="str">
        <f aca="false">UPPER(B35)&amp;UPPER(C35)</f>
        <v>DEFREYNETHOMAS</v>
      </c>
      <c r="B35" s="13" t="s">
        <v>238</v>
      </c>
      <c r="C35" s="13" t="s">
        <v>239</v>
      </c>
      <c r="E35" s="28"/>
      <c r="F35" s="0" t="str">
        <f aca="false">IF(D35&gt;0,ROUND(101-(D35*100/$C$2),2),"")</f>
        <v/>
      </c>
      <c r="I35" s="36"/>
    </row>
    <row r="36" customFormat="false" ht="15" hidden="false" customHeight="false" outlineLevel="0" collapsed="false">
      <c r="A36" s="0" t="str">
        <f aca="false">UPPER(B36)&amp;UPPER(C36)</f>
        <v>DOYENFANNY</v>
      </c>
      <c r="B36" s="32" t="s">
        <v>240</v>
      </c>
      <c r="C36" s="32" t="s">
        <v>164</v>
      </c>
      <c r="E36" s="28"/>
      <c r="F36" s="0" t="str">
        <f aca="false">IF(D36&gt;0,ROUND(101-(D36*100/$C$2),2),"")</f>
        <v/>
      </c>
      <c r="I36" s="36"/>
    </row>
    <row r="37" customFormat="false" ht="15" hidden="false" customHeight="false" outlineLevel="0" collapsed="false">
      <c r="A37" s="0" t="str">
        <f aca="false">UPPER(B37)&amp;UPPER(C37)</f>
        <v>DUMONTDOMINIQUE D.</v>
      </c>
      <c r="B37" s="32" t="s">
        <v>241</v>
      </c>
      <c r="C37" s="32" t="s">
        <v>125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DURITAJANIKA</v>
      </c>
      <c r="B38" s="13" t="s">
        <v>204</v>
      </c>
      <c r="C38" s="13" t="s">
        <v>128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DURITALILIAN</v>
      </c>
      <c r="B39" s="13" t="s">
        <v>204</v>
      </c>
      <c r="C39" s="13" t="s">
        <v>152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FAUCONNIERISABELLE F.</v>
      </c>
      <c r="B40" s="32" t="s">
        <v>242</v>
      </c>
      <c r="C40" s="32" t="s">
        <v>243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FIACCAPRILECARMELA</v>
      </c>
      <c r="B41" s="32" t="s">
        <v>244</v>
      </c>
      <c r="C41" s="32" t="s">
        <v>245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FONTAINEAMÉLIE</v>
      </c>
      <c r="B42" s="32" t="s">
        <v>246</v>
      </c>
      <c r="C42" s="32" t="s">
        <v>80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FURNARIROBERTO</v>
      </c>
      <c r="B43" s="13" t="s">
        <v>247</v>
      </c>
      <c r="C43" s="13" t="s">
        <v>64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GAGNONMARIE-JOSÉE</v>
      </c>
      <c r="B44" s="32" t="s">
        <v>248</v>
      </c>
      <c r="C44" s="32" t="s">
        <v>97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GINEPROLAURENCE</v>
      </c>
      <c r="B45" s="32" t="s">
        <v>249</v>
      </c>
      <c r="C45" s="32" t="s">
        <v>166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GLIBERTLAETITIA</v>
      </c>
      <c r="B46" s="32" t="s">
        <v>250</v>
      </c>
      <c r="C46" s="32" t="s">
        <v>85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HAYETTEELOÏSE</v>
      </c>
      <c r="B47" s="13" t="s">
        <v>251</v>
      </c>
      <c r="C47" s="13" t="s">
        <v>170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LAGAERTRITA</v>
      </c>
      <c r="B48" s="32" t="s">
        <v>209</v>
      </c>
      <c r="C48" s="32" t="s">
        <v>91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LANGHENDRIESDOMINIQUE L.</v>
      </c>
      <c r="B49" s="32" t="s">
        <v>252</v>
      </c>
      <c r="C49" s="32" t="s">
        <v>130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LEHAIREFRANCIS</v>
      </c>
      <c r="B50" s="13" t="s">
        <v>220</v>
      </c>
      <c r="C50" s="13" t="s">
        <v>253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LEHAIREIVAN</v>
      </c>
      <c r="B51" s="13" t="s">
        <v>220</v>
      </c>
      <c r="C51" s="13" t="s">
        <v>162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MAHYSYLVIE M.</v>
      </c>
      <c r="B52" s="32" t="s">
        <v>254</v>
      </c>
      <c r="C52" s="32" t="s">
        <v>127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MAJAQUENTIN</v>
      </c>
      <c r="B53" s="13" t="s">
        <v>255</v>
      </c>
      <c r="C53" s="13" t="s">
        <v>95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MAROTTAROCCO</v>
      </c>
      <c r="B54" s="13" t="s">
        <v>256</v>
      </c>
      <c r="C54" s="13" t="s">
        <v>168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MARTINPATRICIA</v>
      </c>
      <c r="B55" s="32" t="s">
        <v>257</v>
      </c>
      <c r="C55" s="32" t="s">
        <v>107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MEHOUDENSALAIN</v>
      </c>
      <c r="B56" s="13" t="s">
        <v>258</v>
      </c>
      <c r="C56" s="13" t="s">
        <v>259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MERTENSANNE</v>
      </c>
      <c r="B57" s="32" t="s">
        <v>260</v>
      </c>
      <c r="C57" s="32" t="s">
        <v>119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MINOTJÉRÔME</v>
      </c>
      <c r="B58" s="13" t="s">
        <v>261</v>
      </c>
      <c r="C58" s="13" t="s">
        <v>109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MORO LAVADOAMBROSIO</v>
      </c>
      <c r="B59" s="13" t="s">
        <v>262</v>
      </c>
      <c r="C59" s="13" t="s">
        <v>263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PARADADAVID P.</v>
      </c>
      <c r="B60" s="13" t="s">
        <v>264</v>
      </c>
      <c r="C60" s="13" t="s">
        <v>82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PLETINCKXISABELLE P.</v>
      </c>
      <c r="B61" s="32" t="s">
        <v>203</v>
      </c>
      <c r="C61" s="32" t="s">
        <v>159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QUIEVREUXEDDY</v>
      </c>
      <c r="B62" s="13" t="s">
        <v>265</v>
      </c>
      <c r="C62" s="13" t="s">
        <v>132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SIRAUXLAURENT</v>
      </c>
      <c r="B63" s="13" t="s">
        <v>266</v>
      </c>
      <c r="C63" s="13" t="s">
        <v>151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TCHATCHOUANG NANAPRUDENCE</v>
      </c>
      <c r="B64" s="32" t="s">
        <v>267</v>
      </c>
      <c r="C64" s="32" t="s">
        <v>121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TRAENMARTINE T.</v>
      </c>
      <c r="B65" s="32" t="s">
        <v>268</v>
      </c>
      <c r="C65" s="32" t="s">
        <v>178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VAN ERTBRUGGENJOHAN</v>
      </c>
      <c r="B66" s="13" t="s">
        <v>269</v>
      </c>
      <c r="C66" s="13" t="s">
        <v>270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VANCUTSEMBERTRAND</v>
      </c>
      <c r="B67" s="13" t="s">
        <v>205</v>
      </c>
      <c r="C67" s="13" t="s">
        <v>87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13" t="s">
        <v>271</v>
      </c>
      <c r="C68" s="13" t="s">
        <v>151</v>
      </c>
      <c r="E68" s="28"/>
      <c r="F68" s="0" t="str">
        <f aca="false">IF(D68&gt;0,ROUND(101-(D68*100/$C$2),2),"")</f>
        <v/>
      </c>
    </row>
    <row r="69" customFormat="false" ht="15" hidden="false" customHeight="false" outlineLevel="0" collapsed="false">
      <c r="B69" s="13" t="s">
        <v>272</v>
      </c>
      <c r="C69" s="13" t="s">
        <v>58</v>
      </c>
      <c r="E69" s="28"/>
      <c r="F69" s="0" t="str">
        <f aca="false">IF(D69&gt;0,ROUND(101-(D69*100/$C$2),2),"")</f>
        <v/>
      </c>
    </row>
    <row r="70" customFormat="false" ht="15" hidden="false" customHeight="false" outlineLevel="0" collapsed="false">
      <c r="B70" s="13" t="s">
        <v>273</v>
      </c>
      <c r="C70" s="13" t="s">
        <v>274</v>
      </c>
      <c r="E70" s="28"/>
      <c r="F70" s="0" t="str">
        <f aca="false">IF(D70&gt;0,ROUND(101-(D70*100/$C$2),2),"")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3.8" zeroHeight="false" outlineLevelRow="0" outlineLevelCol="1"/>
  <cols>
    <col collapsed="false" customWidth="true" hidden="false" outlineLevel="0" max="1" min="1" style="0" width="21.23"/>
    <col collapsed="false" customWidth="true" hidden="false" outlineLevel="0" max="2" min="2" style="0" width="16.8"/>
    <col collapsed="false" customWidth="true" hidden="false" outlineLevel="0" max="3" min="3" style="0" width="9.06"/>
    <col collapsed="false" customWidth="true" hidden="false" outlineLevel="0" max="4" min="4" style="0" width="8.23"/>
    <col collapsed="false" customWidth="true" hidden="false" outlineLevel="0" max="5" min="5" style="0" width="7.2"/>
    <col collapsed="false" customWidth="true" hidden="false" outlineLevel="0" max="6" min="6" style="0" width="6.68"/>
    <col collapsed="false" customWidth="true" hidden="false" outlineLevel="0" max="7" min="7" style="0" width="8.33"/>
    <col collapsed="false" customWidth="true" hidden="false" outlineLevel="0" max="8" min="8" style="0" width="4.41"/>
    <col collapsed="false" customWidth="true" hidden="false" outlineLevel="0" max="9" min="9" style="0" width="9.16"/>
    <col collapsed="false" customWidth="true" hidden="false" outlineLevel="0" max="16" min="10" style="0" width="9.14"/>
    <col collapsed="false" customWidth="true" hidden="false" outlineLevel="0" max="17" min="17" style="0" width="40.31"/>
    <col collapsed="false" customWidth="true" hidden="false" outlineLevel="0" max="18" min="18" style="0" width="7.82"/>
    <col collapsed="false" customWidth="true" hidden="false" outlineLevel="0" max="19" min="19" style="0" width="6.79"/>
    <col collapsed="false" customWidth="true" hidden="false" outlineLevel="0" max="20" min="20" style="0" width="7.4"/>
    <col collapsed="false" customWidth="true" hidden="false" outlineLevel="0" max="21" min="21" style="0" width="7.82"/>
    <col collapsed="false" customWidth="true" hidden="false" outlineLevel="0" max="24" min="22" style="0" width="9.14"/>
    <col collapsed="false" customWidth="true" hidden="false" outlineLevel="1" max="25" min="25" style="0" width="43.82"/>
    <col collapsed="false" customWidth="true" hidden="false" outlineLevel="1" max="26" min="26" style="0" width="7.4"/>
    <col collapsed="false" customWidth="true" hidden="false" outlineLevel="1" max="27" min="27" style="0" width="3.9"/>
    <col collapsed="false" customWidth="true" hidden="false" outlineLevel="1" max="28" min="28" style="0" width="6.89"/>
    <col collapsed="false" customWidth="true" hidden="false" outlineLevel="0" max="1025" min="29" style="0" width="9.14"/>
  </cols>
  <sheetData>
    <row r="1" customFormat="false" ht="13.8" hidden="false" customHeight="false" outlineLevel="0" collapsed="false">
      <c r="E1" s="18" t="s">
        <v>411</v>
      </c>
      <c r="F1" s="7" t="s">
        <v>412</v>
      </c>
      <c r="G1" s="0" t="s">
        <v>413</v>
      </c>
      <c r="H1" s="0" t="s">
        <v>414</v>
      </c>
      <c r="I1" s="7" t="s">
        <v>415</v>
      </c>
      <c r="Q1" s="26" t="s">
        <v>416</v>
      </c>
      <c r="R1" s="21"/>
    </row>
    <row r="2" customFormat="false" ht="13.8" hidden="false" customHeight="false" outlineLevel="0" collapsed="false">
      <c r="B2" s="0" t="s">
        <v>180</v>
      </c>
      <c r="C2" s="0" t="s">
        <v>49</v>
      </c>
      <c r="D2" s="18" t="s">
        <v>404</v>
      </c>
      <c r="E2" s="40" t="n">
        <v>42847</v>
      </c>
      <c r="F2" s="42" t="n">
        <v>42868</v>
      </c>
      <c r="G2" s="42" t="n">
        <v>42896</v>
      </c>
      <c r="H2" s="42"/>
      <c r="I2" s="42" t="n">
        <v>42910</v>
      </c>
      <c r="Q2" s="0" t="s">
        <v>194</v>
      </c>
      <c r="R2" s="0" t="n">
        <v>532</v>
      </c>
    </row>
    <row r="3" customFormat="false" ht="13.8" hidden="false" customHeight="false" outlineLevel="0" collapsed="false">
      <c r="A3" s="0" t="str">
        <f aca="false">UPPER(B3)&amp;UPPER(C3)</f>
        <v>ALVAREZ BLANCOMANUEL</v>
      </c>
      <c r="B3" s="13" t="s">
        <v>228</v>
      </c>
      <c r="C3" s="13" t="s">
        <v>74</v>
      </c>
      <c r="D3" s="41" t="n">
        <f aca="false">ROUND(MAX(E3:O3),2)</f>
        <v>59.97</v>
      </c>
      <c r="E3" s="41" t="n">
        <f aca="false">U4</f>
        <v>53.82</v>
      </c>
      <c r="F3" s="41" t="n">
        <v>55.58</v>
      </c>
      <c r="G3" s="41"/>
      <c r="H3" s="41"/>
      <c r="I3" s="41" t="n">
        <f aca="false">VLOOKUP(LibreBW!A3,HC_Ois!A:F,6,0)</f>
        <v>59.97</v>
      </c>
      <c r="J3" s="41"/>
      <c r="Q3" s="27" t="s">
        <v>48</v>
      </c>
      <c r="R3" s="27" t="s">
        <v>196</v>
      </c>
      <c r="S3" s="1" t="s">
        <v>197</v>
      </c>
      <c r="T3" s="1" t="s">
        <v>198</v>
      </c>
      <c r="U3" s="1" t="s">
        <v>199</v>
      </c>
      <c r="Y3" s="1" t="s">
        <v>195</v>
      </c>
    </row>
    <row r="4" customFormat="false" ht="13.8" hidden="false" customHeight="false" outlineLevel="0" collapsed="false">
      <c r="A4" s="0" t="str">
        <f aca="false">UPPER(B4)&amp;UPPER(C4)</f>
        <v>CHARLIERBAUDOUIN</v>
      </c>
      <c r="B4" s="13" t="s">
        <v>207</v>
      </c>
      <c r="C4" s="13" t="s">
        <v>89</v>
      </c>
      <c r="D4" s="41" t="n">
        <f aca="false">ROUND(MAX(E4:O4),2)</f>
        <v>23.86</v>
      </c>
      <c r="E4" s="41"/>
      <c r="F4" s="41"/>
      <c r="G4" s="41"/>
      <c r="H4" s="41"/>
      <c r="I4" s="41" t="n">
        <f aca="false">VLOOKUP(LibreBW!A4,HC_Ois!A:F,6,0)</f>
        <v>23.86</v>
      </c>
      <c r="J4" s="41"/>
      <c r="Q4" s="13" t="s">
        <v>228</v>
      </c>
      <c r="R4" s="13" t="s">
        <v>74</v>
      </c>
      <c r="S4" s="0" t="n">
        <v>251</v>
      </c>
      <c r="T4" s="29" t="n">
        <v>0.0499074074074074</v>
      </c>
      <c r="U4" s="0" t="n">
        <f aca="false">ROUND(101-(S4*100/$R$2),2)</f>
        <v>53.82</v>
      </c>
      <c r="Y4" s="0" t="str">
        <f aca="false">S4&amp;" "&amp;PROPER(Q4)&amp;" "&amp;PROPER(R4)&amp;" "</f>
        <v>251 Alvarez Blanco Manuel </v>
      </c>
      <c r="Z4" s="29" t="n">
        <f aca="false">T4</f>
        <v>0.0499074074074074</v>
      </c>
      <c r="AA4" s="29" t="s">
        <v>202</v>
      </c>
      <c r="AB4" s="0" t="n">
        <f aca="false">U4</f>
        <v>53.82</v>
      </c>
    </row>
    <row r="5" customFormat="false" ht="13.8" hidden="false" customHeight="false" outlineLevel="0" collapsed="false">
      <c r="A5" s="0" t="str">
        <f aca="false">UPPER(B5)&amp;UPPER(C5)</f>
        <v>DE CONINCKBENOÎT</v>
      </c>
      <c r="B5" s="13" t="s">
        <v>201</v>
      </c>
      <c r="C5" s="13" t="s">
        <v>60</v>
      </c>
      <c r="D5" s="41" t="n">
        <f aca="false">ROUND(MAX(E5:O5),2)</f>
        <v>94.78</v>
      </c>
      <c r="E5" s="41"/>
      <c r="F5" s="41" t="n">
        <v>94.78</v>
      </c>
      <c r="G5" s="41"/>
      <c r="H5" s="41"/>
      <c r="I5" s="41" t="str">
        <f aca="false">VLOOKUP(LibreBW!A5,HC_Ois!A:F,6,0)</f>
        <v/>
      </c>
      <c r="J5" s="41"/>
      <c r="Q5" s="13" t="s">
        <v>237</v>
      </c>
      <c r="R5" s="13" t="s">
        <v>105</v>
      </c>
      <c r="S5" s="0" t="n">
        <v>431</v>
      </c>
      <c r="T5" s="35" t="n">
        <v>0.0593634259259259</v>
      </c>
      <c r="U5" s="0" t="n">
        <f aca="false">ROUND(101-(S5*100/$R$2),2)</f>
        <v>19.98</v>
      </c>
      <c r="Y5" s="0" t="str">
        <f aca="false">S5&amp;" "&amp;PROPER(Q5)&amp;" "&amp;PROPER(R5)&amp;" "</f>
        <v>431 De Roeck Monique </v>
      </c>
      <c r="Z5" s="29" t="n">
        <f aca="false">T5</f>
        <v>0.0593634259259259</v>
      </c>
      <c r="AA5" s="29" t="s">
        <v>202</v>
      </c>
      <c r="AB5" s="0" t="n">
        <f aca="false">U5</f>
        <v>19.98</v>
      </c>
    </row>
    <row r="6" customFormat="false" ht="13.8" hidden="false" customHeight="false" outlineLevel="0" collapsed="false">
      <c r="A6" s="0" t="str">
        <f aca="false">UPPER(B6)&amp;UPPER(C6)</f>
        <v>DE ROECKMONIQUE</v>
      </c>
      <c r="B6" s="32" t="s">
        <v>237</v>
      </c>
      <c r="C6" s="32" t="s">
        <v>105</v>
      </c>
      <c r="D6" s="41" t="n">
        <f aca="false">ROUND(MAX(E6:O6),2)</f>
        <v>17.75</v>
      </c>
      <c r="E6" s="41" t="n">
        <f aca="false">U7</f>
        <v>0</v>
      </c>
      <c r="F6" s="41" t="n">
        <v>17.75</v>
      </c>
      <c r="G6" s="41"/>
      <c r="H6" s="41"/>
      <c r="I6" s="41" t="str">
        <f aca="false">VLOOKUP(LibreBW!A6,HC_Ois!A:F,6,0)</f>
        <v/>
      </c>
      <c r="J6" s="41"/>
      <c r="Y6" s="0" t="str">
        <f aca="false">S6&amp;" "&amp;PROPER(Q6)&amp;" "&amp;PROPER(R6)&amp;" "</f>
        <v>   </v>
      </c>
      <c r="Z6" s="29" t="n">
        <f aca="false">T6</f>
        <v>0</v>
      </c>
      <c r="AA6" s="29" t="s">
        <v>202</v>
      </c>
      <c r="AB6" s="0" t="n">
        <f aca="false">U6</f>
        <v>0</v>
      </c>
    </row>
    <row r="7" customFormat="false" ht="13.8" hidden="false" customHeight="false" outlineLevel="0" collapsed="false">
      <c r="A7" s="0" t="str">
        <f aca="false">UPPER(B7)&amp;UPPER(C7)</f>
        <v>DURITAZOLIKA</v>
      </c>
      <c r="B7" s="13" t="s">
        <v>204</v>
      </c>
      <c r="C7" s="13" t="s">
        <v>62</v>
      </c>
      <c r="D7" s="41" t="n">
        <f aca="false">ROUND(MAX(E7:O7),2)</f>
        <v>90.74</v>
      </c>
      <c r="E7" s="41"/>
      <c r="F7" s="41"/>
      <c r="G7" s="41"/>
      <c r="H7" s="41"/>
      <c r="I7" s="41" t="n">
        <f aca="false">VLOOKUP(LibreBW!A7,HC_Ois!A:F,6,0)</f>
        <v>90.74</v>
      </c>
      <c r="J7" s="41"/>
      <c r="Q7" s="26" t="s">
        <v>417</v>
      </c>
      <c r="R7" s="21"/>
      <c r="Y7" s="0" t="str">
        <f aca="false">S7&amp;" "&amp;PROPER(Q7)&amp;" "&amp;PROPER(R7)&amp;" "</f>
        <v> Challenge Brabant Wallon - Ottignies 10/6/17 (Libre)  </v>
      </c>
      <c r="Z7" s="29" t="n">
        <f aca="false">T7</f>
        <v>0</v>
      </c>
      <c r="AA7" s="29" t="s">
        <v>202</v>
      </c>
      <c r="AB7" s="0" t="n">
        <f aca="false">U7</f>
        <v>0</v>
      </c>
    </row>
    <row r="8" customFormat="false" ht="13.8" hidden="false" customHeight="false" outlineLevel="0" collapsed="false">
      <c r="A8" s="0" t="str">
        <f aca="false">UPPER(B8)&amp;UPPER(C8)</f>
        <v>FURNARIROBERTO</v>
      </c>
      <c r="B8" s="13" t="s">
        <v>247</v>
      </c>
      <c r="C8" s="13" t="s">
        <v>64</v>
      </c>
      <c r="D8" s="41" t="n">
        <f aca="false">ROUND(MAX(E8:O8),2)</f>
        <v>89.87</v>
      </c>
      <c r="E8" s="41"/>
      <c r="F8" s="41"/>
      <c r="G8" s="41" t="n">
        <f aca="false">U10</f>
        <v>89.87</v>
      </c>
      <c r="H8" s="41"/>
      <c r="I8" s="41" t="n">
        <f aca="false">VLOOKUP(LibreBW!A8,HC_Ois!A:F,6,0)</f>
        <v>89.03</v>
      </c>
      <c r="J8" s="41"/>
      <c r="Q8" s="0" t="s">
        <v>194</v>
      </c>
      <c r="R8" s="0" t="n">
        <v>755</v>
      </c>
      <c r="Y8" s="0" t="str">
        <f aca="false">S8&amp;" "&amp;PROPER(Q8)&amp;" "&amp;PROPER(R8)&amp;" "</f>
        <v> Classes 755 </v>
      </c>
      <c r="Z8" s="29" t="n">
        <f aca="false">T8</f>
        <v>0</v>
      </c>
      <c r="AA8" s="29" t="s">
        <v>202</v>
      </c>
      <c r="AB8" s="0" t="n">
        <f aca="false">U8</f>
        <v>0</v>
      </c>
    </row>
    <row r="9" customFormat="false" ht="13.8" hidden="false" customHeight="false" outlineLevel="0" collapsed="false">
      <c r="A9" s="0" t="str">
        <f aca="false">UPPER(B9)&amp;UPPER(C9)</f>
        <v>GAGNONMARIE-JOSÉE</v>
      </c>
      <c r="B9" s="32" t="s">
        <v>248</v>
      </c>
      <c r="C9" s="32" t="s">
        <v>97</v>
      </c>
      <c r="D9" s="41" t="n">
        <f aca="false">ROUND(MAX(E9:O9),2)</f>
        <v>30.53</v>
      </c>
      <c r="E9" s="41"/>
      <c r="F9" s="41" t="n">
        <v>30.53</v>
      </c>
      <c r="G9" s="41"/>
      <c r="H9" s="41"/>
      <c r="I9" s="41" t="str">
        <f aca="false">VLOOKUP(LibreBW!A9,HC_Ois!A:F,6,0)</f>
        <v/>
      </c>
      <c r="J9" s="41"/>
      <c r="Q9" s="27" t="s">
        <v>48</v>
      </c>
      <c r="R9" s="27" t="s">
        <v>196</v>
      </c>
      <c r="S9" s="1" t="s">
        <v>197</v>
      </c>
      <c r="T9" s="1" t="s">
        <v>198</v>
      </c>
      <c r="U9" s="1" t="s">
        <v>199</v>
      </c>
      <c r="Y9" s="0" t="str">
        <f aca="false">S9&amp;" "&amp;PROPER(Q9)&amp;" "&amp;PROPER(R9)&amp;" "</f>
        <v>PLACE Nom Prenom </v>
      </c>
      <c r="Z9" s="29" t="str">
        <f aca="false">T9</f>
        <v>TEMPS</v>
      </c>
      <c r="AA9" s="29" t="s">
        <v>202</v>
      </c>
      <c r="AB9" s="0" t="str">
        <f aca="false">U9</f>
        <v>POINTS</v>
      </c>
    </row>
    <row r="10" customFormat="false" ht="13.8" hidden="false" customHeight="false" outlineLevel="0" collapsed="false">
      <c r="A10" s="0" t="str">
        <f aca="false">UPPER(B10)&amp;UPPER(C10)</f>
        <v>KONTOLEONARYS</v>
      </c>
      <c r="B10" s="13" t="s">
        <v>212</v>
      </c>
      <c r="C10" s="13" t="s">
        <v>123</v>
      </c>
      <c r="D10" s="41" t="n">
        <f aca="false">ROUND(MAX(E10:O10),2)</f>
        <v>19.16</v>
      </c>
      <c r="E10" s="41"/>
      <c r="F10" s="41"/>
      <c r="G10" s="41"/>
      <c r="H10" s="41"/>
      <c r="I10" s="41" t="n">
        <f aca="false">VLOOKUP(LibreBW!A10,HC_Ois!A:F,6,0)</f>
        <v>19.16</v>
      </c>
      <c r="J10" s="41"/>
      <c r="Q10" s="13" t="s">
        <v>228</v>
      </c>
      <c r="R10" s="13" t="s">
        <v>74</v>
      </c>
      <c r="S10" s="0" t="n">
        <v>84</v>
      </c>
      <c r="T10" s="29" t="n">
        <v>0.0499074074074074</v>
      </c>
      <c r="U10" s="0" t="n">
        <f aca="false">ROUND(101-(S10*100/$R$8),2)</f>
        <v>89.87</v>
      </c>
      <c r="Y10" s="0" t="str">
        <f aca="false">S10&amp;" "&amp;PROPER(Q10)&amp;" "&amp;PROPER(R10)&amp;" "</f>
        <v>84 Alvarez Blanco Manuel </v>
      </c>
      <c r="Z10" s="29" t="n">
        <f aca="false">T10</f>
        <v>0.0499074074074074</v>
      </c>
      <c r="AA10" s="29" t="s">
        <v>202</v>
      </c>
      <c r="AB10" s="0" t="n">
        <f aca="false">U10</f>
        <v>89.87</v>
      </c>
    </row>
    <row r="11" customFormat="false" ht="13.8" hidden="false" customHeight="false" outlineLevel="0" collapsed="false">
      <c r="A11" s="0" t="str">
        <f aca="false">UPPER(B11)&amp;UPPER(C11)</f>
        <v>TCHATCHOUANG NANAPRUDENCE</v>
      </c>
      <c r="B11" s="32" t="s">
        <v>267</v>
      </c>
      <c r="C11" s="32" t="s">
        <v>121</v>
      </c>
      <c r="D11" s="41" t="n">
        <f aca="false">ROUND(MAX(E11:O11),2)</f>
        <v>30.02</v>
      </c>
      <c r="E11" s="41"/>
      <c r="F11" s="41"/>
      <c r="G11" s="41"/>
      <c r="H11" s="41" t="n">
        <v>30.02</v>
      </c>
      <c r="I11" s="41"/>
      <c r="J11" s="41"/>
      <c r="Q11" s="13"/>
      <c r="R11" s="13"/>
      <c r="T11" s="29"/>
      <c r="Z11" s="29"/>
      <c r="AA11" s="29"/>
    </row>
    <row r="12" customFormat="false" ht="13.8" hidden="false" customHeight="false" outlineLevel="0" collapsed="false">
      <c r="A12" s="0" t="str">
        <f aca="false">UPPER(B12)&amp;UPPER(C12)</f>
        <v>LAGAERTRITA</v>
      </c>
      <c r="B12" s="32" t="s">
        <v>209</v>
      </c>
      <c r="C12" s="32" t="s">
        <v>91</v>
      </c>
      <c r="D12" s="41" t="n">
        <f aca="false">ROUND(MAX(E12:O12),2)</f>
        <v>31.57</v>
      </c>
      <c r="E12" s="41"/>
      <c r="F12" s="41" t="n">
        <v>31.57</v>
      </c>
      <c r="G12" s="41"/>
      <c r="H12" s="41"/>
      <c r="I12" s="41" t="str">
        <f aca="false">VLOOKUP(LibreBW!A12,HC_Ois!A:F,6,0)</f>
        <v/>
      </c>
      <c r="J12" s="41"/>
      <c r="Q12" s="35"/>
      <c r="R12" s="35"/>
      <c r="S12" s="35"/>
      <c r="T12" s="35"/>
      <c r="Y12" s="0" t="str">
        <f aca="false">S12&amp;" "&amp;PROPER(Q12)&amp;" "&amp;PROPER(R12)&amp;" "</f>
        <v>   </v>
      </c>
      <c r="Z12" s="29" t="n">
        <f aca="false">T12</f>
        <v>0</v>
      </c>
      <c r="AA12" s="29" t="s">
        <v>202</v>
      </c>
      <c r="AB12" s="0" t="n">
        <f aca="false">U12</f>
        <v>0</v>
      </c>
    </row>
    <row r="13" customFormat="false" ht="13.8" hidden="false" customHeight="false" outlineLevel="0" collapsed="false">
      <c r="A13" s="0" t="str">
        <f aca="false">UPPER(B13)&amp;UPPER(C13)</f>
        <v>MAJAQUENTIN</v>
      </c>
      <c r="B13" s="13" t="s">
        <v>255</v>
      </c>
      <c r="C13" s="13" t="s">
        <v>95</v>
      </c>
      <c r="D13" s="41" t="n">
        <f aca="false">ROUND(MAX(E13:O13),2)</f>
        <v>28.56</v>
      </c>
      <c r="E13" s="41"/>
      <c r="F13" s="41"/>
      <c r="G13" s="41"/>
      <c r="H13" s="41"/>
      <c r="I13" s="41" t="n">
        <f aca="false">VLOOKUP(LibreBW!A13,HC_Ois!A:F,6,0)</f>
        <v>28.56</v>
      </c>
      <c r="J13" s="41"/>
      <c r="Y13" s="0" t="str">
        <f aca="false">S13&amp;" "&amp;PROPER(Q13)&amp;" "&amp;PROPER(R13)&amp;" "</f>
        <v>   </v>
      </c>
      <c r="Z13" s="29" t="n">
        <f aca="false">T13</f>
        <v>0</v>
      </c>
      <c r="AA13" s="29" t="s">
        <v>202</v>
      </c>
      <c r="AB13" s="0" t="n">
        <f aca="false">U13</f>
        <v>0</v>
      </c>
    </row>
    <row r="14" customFormat="false" ht="13.8" hidden="false" customHeight="false" outlineLevel="0" collapsed="false">
      <c r="A14" s="0" t="str">
        <f aca="false">UPPER(B14)&amp;UPPER(C14)</f>
        <v>FABRISHUGO</v>
      </c>
      <c r="B14" s="13" t="s">
        <v>222</v>
      </c>
      <c r="C14" s="13" t="s">
        <v>68</v>
      </c>
      <c r="D14" s="41" t="n">
        <f aca="false">ROUND(MAX(E14:O14),2)</f>
        <v>69.57</v>
      </c>
      <c r="E14" s="41"/>
      <c r="F14" s="41"/>
      <c r="G14" s="41"/>
      <c r="H14" s="41"/>
      <c r="I14" s="41" t="n">
        <v>69.57</v>
      </c>
      <c r="J14" s="41"/>
      <c r="Y14" s="0" t="str">
        <f aca="false">S14&amp;" "&amp;PROPER(Q14)&amp;" "&amp;PROPER(R14)&amp;" "</f>
        <v>   </v>
      </c>
      <c r="Z14" s="29" t="n">
        <f aca="false">T14</f>
        <v>0</v>
      </c>
      <c r="AA14" s="29" t="s">
        <v>202</v>
      </c>
      <c r="AB14" s="0" t="n">
        <f aca="false">U14</f>
        <v>0</v>
      </c>
    </row>
    <row r="15" customFormat="false" ht="13.8" hidden="false" customHeight="false" outlineLevel="0" collapsed="false">
      <c r="A15" s="0" t="str">
        <f aca="false">UPPER(B15)&amp;UPPER(C15)</f>
        <v/>
      </c>
      <c r="I15" s="41"/>
      <c r="J15" s="41"/>
      <c r="Y15" s="0" t="str">
        <f aca="false">S15&amp;" "&amp;PROPER(Q15)&amp;" "&amp;PROPER(R15)&amp;" "</f>
        <v>   </v>
      </c>
      <c r="Z15" s="29" t="n">
        <f aca="false">T15</f>
        <v>0</v>
      </c>
      <c r="AA15" s="29" t="s">
        <v>202</v>
      </c>
      <c r="AB15" s="0" t="n">
        <f aca="false">U15</f>
        <v>0</v>
      </c>
    </row>
    <row r="16" customFormat="false" ht="13.8" hidden="false" customHeight="false" outlineLevel="0" collapsed="false">
      <c r="A16" s="0" t="str">
        <f aca="false">UPPER(B16)&amp;UPPER(C16)</f>
        <v/>
      </c>
      <c r="I16" s="41"/>
      <c r="Y16" s="0" t="str">
        <f aca="false">S16&amp;" "&amp;PROPER(Q16)&amp;" "&amp;PROPER(R16)&amp;" "</f>
        <v>   </v>
      </c>
      <c r="Z16" s="29" t="n">
        <f aca="false">T16</f>
        <v>0</v>
      </c>
      <c r="AA16" s="29" t="s">
        <v>202</v>
      </c>
      <c r="AB16" s="0" t="n">
        <f aca="false">U16</f>
        <v>0</v>
      </c>
    </row>
    <row r="17" customFormat="false" ht="13.8" hidden="false" customHeight="false" outlineLevel="0" collapsed="false">
      <c r="A17" s="0" t="str">
        <f aca="false">UPPER(B17)&amp;UPPER(C17)</f>
        <v/>
      </c>
      <c r="I17" s="41"/>
      <c r="Y17" s="0" t="str">
        <f aca="false">S17&amp;" "&amp;PROPER(Q17)&amp;" "&amp;PROPER(R17)&amp;" "</f>
        <v>   </v>
      </c>
      <c r="Z17" s="29" t="n">
        <f aca="false">T17</f>
        <v>0</v>
      </c>
      <c r="AA17" s="29" t="s">
        <v>202</v>
      </c>
      <c r="AB17" s="0" t="n">
        <f aca="false">U17</f>
        <v>0</v>
      </c>
    </row>
    <row r="18" customFormat="false" ht="13.8" hidden="false" customHeight="false" outlineLevel="0" collapsed="false">
      <c r="A18" s="0" t="str">
        <f aca="false">UPPER(B18)&amp;UPPER(C18)</f>
        <v/>
      </c>
      <c r="I18" s="41"/>
      <c r="Y18" s="0" t="str">
        <f aca="false">S18&amp;" "&amp;PROPER(Q18)&amp;" "&amp;PROPER(R18)&amp;" "</f>
        <v>   </v>
      </c>
      <c r="Z18" s="29" t="n">
        <f aca="false">T18</f>
        <v>0</v>
      </c>
      <c r="AA18" s="29" t="s">
        <v>202</v>
      </c>
      <c r="AB18" s="0" t="n">
        <f aca="false">U18</f>
        <v>0</v>
      </c>
    </row>
    <row r="19" customFormat="false" ht="13.8" hidden="false" customHeight="false" outlineLevel="0" collapsed="false">
      <c r="A19" s="0" t="str">
        <f aca="false">UPPER(B19)&amp;UPPER(C19)</f>
        <v/>
      </c>
      <c r="I19" s="41"/>
      <c r="Y19" s="0" t="str">
        <f aca="false">S19&amp;" "&amp;PROPER(Q19)&amp;" "&amp;PROPER(R19)&amp;" "</f>
        <v>   </v>
      </c>
      <c r="Z19" s="29" t="n">
        <f aca="false">T19</f>
        <v>0</v>
      </c>
      <c r="AA19" s="29" t="s">
        <v>202</v>
      </c>
      <c r="AB19" s="0" t="n">
        <f aca="false">U19</f>
        <v>0</v>
      </c>
    </row>
    <row r="20" customFormat="false" ht="13.8" hidden="false" customHeight="false" outlineLevel="0" collapsed="false">
      <c r="A20" s="0" t="str">
        <f aca="false">UPPER(B20)&amp;UPPER(C20)</f>
        <v/>
      </c>
      <c r="I20" s="41"/>
      <c r="Y20" s="0" t="str">
        <f aca="false">S20&amp;" "&amp;PROPER(Q20)&amp;" "&amp;PROPER(R20)&amp;" "</f>
        <v>   </v>
      </c>
      <c r="Z20" s="29" t="n">
        <f aca="false">T20</f>
        <v>0</v>
      </c>
      <c r="AA20" s="29" t="s">
        <v>202</v>
      </c>
      <c r="AB20" s="0" t="n">
        <f aca="false">U20</f>
        <v>0</v>
      </c>
    </row>
    <row r="21" customFormat="false" ht="13.8" hidden="false" customHeight="false" outlineLevel="0" collapsed="false">
      <c r="A21" s="0" t="str">
        <f aca="false">UPPER(B21)&amp;UPPER(C21)</f>
        <v/>
      </c>
      <c r="I21" s="41"/>
      <c r="Y21" s="0" t="str">
        <f aca="false">S21&amp;" "&amp;PROPER(Q21)&amp;" "&amp;PROPER(R21)&amp;" "</f>
        <v>   </v>
      </c>
      <c r="Z21" s="29" t="n">
        <f aca="false">T21</f>
        <v>0</v>
      </c>
      <c r="AA21" s="29" t="s">
        <v>202</v>
      </c>
      <c r="AB21" s="0" t="n">
        <f aca="false">U21</f>
        <v>0</v>
      </c>
    </row>
    <row r="22" customFormat="false" ht="13.8" hidden="false" customHeight="false" outlineLevel="0" collapsed="false">
      <c r="A22" s="0" t="str">
        <f aca="false">UPPER(B22)&amp;UPPER(C22)</f>
        <v/>
      </c>
      <c r="I22" s="41"/>
      <c r="Y22" s="0" t="str">
        <f aca="false">S22&amp;" "&amp;PROPER(Q22)&amp;" "&amp;PROPER(R22)&amp;" "</f>
        <v>   </v>
      </c>
      <c r="Z22" s="29" t="n">
        <f aca="false">T22</f>
        <v>0</v>
      </c>
      <c r="AA22" s="29" t="s">
        <v>202</v>
      </c>
      <c r="AB22" s="0" t="n">
        <f aca="false">U22</f>
        <v>0</v>
      </c>
    </row>
    <row r="23" customFormat="false" ht="13.8" hidden="false" customHeight="false" outlineLevel="0" collapsed="false">
      <c r="A23" s="0" t="str">
        <f aca="false">UPPER(B23)&amp;UPPER(C23)</f>
        <v/>
      </c>
      <c r="I23" s="41"/>
      <c r="Y23" s="0" t="str">
        <f aca="false">S23&amp;" "&amp;PROPER(Q23)&amp;" "&amp;PROPER(R23)&amp;" "</f>
        <v>   </v>
      </c>
      <c r="Z23" s="29" t="n">
        <f aca="false">T23</f>
        <v>0</v>
      </c>
      <c r="AA23" s="29" t="s">
        <v>202</v>
      </c>
      <c r="AB23" s="0" t="n">
        <f aca="false">U23</f>
        <v>0</v>
      </c>
    </row>
    <row r="24" customFormat="false" ht="13.8" hidden="false" customHeight="false" outlineLevel="0" collapsed="false">
      <c r="A24" s="0" t="str">
        <f aca="false">UPPER(B24)&amp;UPPER(C24)</f>
        <v/>
      </c>
      <c r="I24" s="41"/>
      <c r="Y24" s="0" t="str">
        <f aca="false">S24&amp;" "&amp;PROPER(Q24)&amp;" "&amp;PROPER(R24)&amp;" "</f>
        <v>   </v>
      </c>
      <c r="Z24" s="29" t="n">
        <f aca="false">T24</f>
        <v>0</v>
      </c>
      <c r="AA24" s="29" t="s">
        <v>202</v>
      </c>
      <c r="AB24" s="0" t="n">
        <f aca="false">U24</f>
        <v>0</v>
      </c>
    </row>
    <row r="25" customFormat="false" ht="13.8" hidden="false" customHeight="false" outlineLevel="0" collapsed="false">
      <c r="A25" s="0" t="str">
        <f aca="false">UPPER(B25)&amp;UPPER(C25)</f>
        <v/>
      </c>
      <c r="I25" s="41"/>
      <c r="Y25" s="0" t="str">
        <f aca="false">S25&amp;" "&amp;PROPER(Q25)&amp;" "&amp;PROPER(R25)&amp;" "</f>
        <v>   </v>
      </c>
      <c r="Z25" s="29" t="n">
        <f aca="false">T25</f>
        <v>0</v>
      </c>
      <c r="AA25" s="29" t="s">
        <v>202</v>
      </c>
      <c r="AB25" s="0" t="n">
        <f aca="false">U25</f>
        <v>0</v>
      </c>
    </row>
    <row r="26" customFormat="false" ht="13.8" hidden="false" customHeight="false" outlineLevel="0" collapsed="false">
      <c r="A26" s="0" t="str">
        <f aca="false">UPPER(B26)&amp;UPPER(C26)</f>
        <v/>
      </c>
      <c r="I26" s="41"/>
      <c r="V26" s="38"/>
      <c r="Y26" s="0" t="str">
        <f aca="false">S26&amp;" "&amp;PROPER(Q26)&amp;" "&amp;PROPER(R26)&amp;" "</f>
        <v>   </v>
      </c>
      <c r="Z26" s="29" t="n">
        <f aca="false">T26</f>
        <v>0</v>
      </c>
      <c r="AA26" s="29" t="s">
        <v>202</v>
      </c>
      <c r="AB26" s="0" t="n">
        <f aca="false">U26</f>
        <v>0</v>
      </c>
    </row>
    <row r="27" customFormat="false" ht="13.8" hidden="false" customHeight="false" outlineLevel="0" collapsed="false">
      <c r="A27" s="0" t="str">
        <f aca="false">UPPER(B27)&amp;UPPER(C27)</f>
        <v/>
      </c>
      <c r="I27" s="41"/>
      <c r="Y27" s="0" t="str">
        <f aca="false">S27&amp;" "&amp;PROPER(Q27)&amp;" "&amp;PROPER(R27)&amp;" "</f>
        <v>   </v>
      </c>
      <c r="Z27" s="29" t="n">
        <f aca="false">T27</f>
        <v>0</v>
      </c>
      <c r="AA27" s="29" t="s">
        <v>202</v>
      </c>
      <c r="AB27" s="0" t="n">
        <f aca="false">U27</f>
        <v>0</v>
      </c>
    </row>
    <row r="28" customFormat="false" ht="13.8" hidden="false" customHeight="false" outlineLevel="0" collapsed="false">
      <c r="A28" s="0" t="str">
        <f aca="false">UPPER(B28)&amp;UPPER(C28)</f>
        <v/>
      </c>
      <c r="I28" s="41"/>
      <c r="Y28" s="0" t="str">
        <f aca="false">S28&amp;" "&amp;PROPER(Q28)&amp;" "&amp;PROPER(R28)&amp;" "</f>
        <v>   </v>
      </c>
      <c r="Z28" s="29" t="n">
        <f aca="false">T28</f>
        <v>0</v>
      </c>
      <c r="AA28" s="29" t="s">
        <v>202</v>
      </c>
      <c r="AB28" s="0" t="n">
        <f aca="false">U28</f>
        <v>0</v>
      </c>
    </row>
    <row r="29" customFormat="false" ht="13.8" hidden="false" customHeight="false" outlineLevel="0" collapsed="false">
      <c r="A29" s="0" t="str">
        <f aca="false">UPPER(B29)&amp;UPPER(C29)</f>
        <v/>
      </c>
      <c r="I29" s="41"/>
      <c r="Y29" s="0" t="str">
        <f aca="false">S29&amp;" "&amp;PROPER(Q29)&amp;" "&amp;PROPER(R29)&amp;" "</f>
        <v>   </v>
      </c>
      <c r="Z29" s="29" t="n">
        <f aca="false">T29</f>
        <v>0</v>
      </c>
      <c r="AA29" s="29" t="s">
        <v>202</v>
      </c>
      <c r="AB29" s="0" t="n">
        <f aca="false">U29</f>
        <v>0</v>
      </c>
    </row>
    <row r="30" customFormat="false" ht="13.8" hidden="false" customHeight="false" outlineLevel="0" collapsed="false">
      <c r="A30" s="0" t="str">
        <f aca="false">UPPER(B30)&amp;UPPER(C30)</f>
        <v/>
      </c>
      <c r="I30" s="41"/>
      <c r="Y30" s="0" t="str">
        <f aca="false">S30&amp;" "&amp;PROPER(Q30)&amp;" "&amp;PROPER(R30)&amp;" "</f>
        <v>   </v>
      </c>
      <c r="Z30" s="29" t="n">
        <f aca="false">T30</f>
        <v>0</v>
      </c>
      <c r="AA30" s="29" t="s">
        <v>202</v>
      </c>
      <c r="AB30" s="0" t="n">
        <f aca="false">U30</f>
        <v>0</v>
      </c>
    </row>
    <row r="31" customFormat="false" ht="13.8" hidden="false" customHeight="false" outlineLevel="0" collapsed="false">
      <c r="A31" s="0" t="str">
        <f aca="false">UPPER(B31)&amp;UPPER(C31)</f>
        <v/>
      </c>
      <c r="I31" s="41"/>
      <c r="Y31" s="0" t="str">
        <f aca="false">S31&amp;" "&amp;PROPER(Q31)&amp;" "&amp;PROPER(R31)&amp;" "</f>
        <v>   </v>
      </c>
      <c r="Z31" s="29" t="n">
        <f aca="false">T31</f>
        <v>0</v>
      </c>
      <c r="AA31" s="29" t="s">
        <v>202</v>
      </c>
      <c r="AB31" s="0" t="n">
        <f aca="false">U31</f>
        <v>0</v>
      </c>
    </row>
    <row r="32" customFormat="false" ht="13.8" hidden="false" customHeight="false" outlineLevel="0" collapsed="false">
      <c r="A32" s="0" t="str">
        <f aca="false">UPPER(B32)&amp;UPPER(C32)</f>
        <v/>
      </c>
      <c r="I32" s="41"/>
      <c r="Y32" s="0" t="str">
        <f aca="false">S32&amp;" "&amp;PROPER(Q32)&amp;" "&amp;PROPER(R32)&amp;" "</f>
        <v>   </v>
      </c>
      <c r="Z32" s="29" t="n">
        <f aca="false">T32</f>
        <v>0</v>
      </c>
      <c r="AA32" s="29" t="s">
        <v>202</v>
      </c>
      <c r="AB32" s="0" t="n">
        <f aca="false">U32</f>
        <v>0</v>
      </c>
    </row>
    <row r="33" customFormat="false" ht="13.8" hidden="false" customHeight="false" outlineLevel="0" collapsed="false">
      <c r="A33" s="0" t="str">
        <f aca="false">UPPER(B33)&amp;UPPER(C33)</f>
        <v/>
      </c>
      <c r="I33" s="41"/>
      <c r="Y33" s="0" t="str">
        <f aca="false">S33&amp;" "&amp;PROPER(Q33)&amp;" "&amp;PROPER(R33)&amp;" "</f>
        <v>   </v>
      </c>
      <c r="Z33" s="29" t="n">
        <f aca="false">T33</f>
        <v>0</v>
      </c>
      <c r="AA33" s="29" t="s">
        <v>202</v>
      </c>
      <c r="AB33" s="0" t="n">
        <f aca="false">U33</f>
        <v>0</v>
      </c>
    </row>
    <row r="34" customFormat="false" ht="13.8" hidden="false" customHeight="false" outlineLevel="0" collapsed="false">
      <c r="A34" s="0" t="str">
        <f aca="false">UPPER(B34)&amp;UPPER(C34)</f>
        <v/>
      </c>
      <c r="I34" s="41"/>
      <c r="Y34" s="0" t="str">
        <f aca="false">S34&amp;" "&amp;PROPER(Q34)&amp;" "&amp;PROPER(R34)&amp;" "</f>
        <v>   </v>
      </c>
      <c r="Z34" s="29" t="n">
        <f aca="false">T34</f>
        <v>0</v>
      </c>
      <c r="AA34" s="29" t="s">
        <v>202</v>
      </c>
      <c r="AB34" s="0" t="n">
        <f aca="false">U34</f>
        <v>0</v>
      </c>
    </row>
    <row r="35" customFormat="false" ht="13.8" hidden="false" customHeight="false" outlineLevel="0" collapsed="false">
      <c r="A35" s="0" t="str">
        <f aca="false">UPPER(B35)&amp;UPPER(C35)</f>
        <v/>
      </c>
      <c r="I35" s="41"/>
    </row>
    <row r="36" customFormat="false" ht="13.8" hidden="false" customHeight="false" outlineLevel="0" collapsed="false">
      <c r="A36" s="0" t="str">
        <f aca="false">UPPER(B36)&amp;UPPER(C36)</f>
        <v/>
      </c>
      <c r="I36" s="41"/>
    </row>
    <row r="37" customFormat="false" ht="13.8" hidden="false" customHeight="false" outlineLevel="0" collapsed="false">
      <c r="A37" s="0" t="str">
        <f aca="false">UPPER(B37)&amp;UPPER(C37)</f>
        <v/>
      </c>
      <c r="I37" s="41"/>
    </row>
    <row r="38" customFormat="false" ht="13.8" hidden="false" customHeight="false" outlineLevel="0" collapsed="false">
      <c r="A38" s="0" t="str">
        <f aca="false">UPPER(B38)&amp;UPPER(C38)</f>
        <v/>
      </c>
      <c r="I38" s="41"/>
    </row>
    <row r="39" customFormat="false" ht="13.8" hidden="false" customHeight="false" outlineLevel="0" collapsed="false">
      <c r="A39" s="0" t="str">
        <f aca="false">UPPER(B39)&amp;UPPER(C39)</f>
        <v/>
      </c>
      <c r="I39" s="41"/>
    </row>
    <row r="40" customFormat="false" ht="13.8" hidden="false" customHeight="false" outlineLevel="0" collapsed="false">
      <c r="A40" s="0" t="str">
        <f aca="false">UPPER(B40)&amp;UPPER(C40)</f>
        <v/>
      </c>
      <c r="I40" s="41"/>
    </row>
    <row r="41" customFormat="false" ht="13.8" hidden="false" customHeight="false" outlineLevel="0" collapsed="false">
      <c r="A41" s="0" t="str">
        <f aca="false">UPPER(B41)&amp;UPPER(C41)</f>
        <v/>
      </c>
      <c r="I41" s="41"/>
    </row>
    <row r="42" customFormat="false" ht="13.8" hidden="false" customHeight="false" outlineLevel="0" collapsed="false">
      <c r="A42" s="0" t="str">
        <f aca="false">UPPER(B42)&amp;UPPER(C42)</f>
        <v/>
      </c>
      <c r="I42" s="41"/>
    </row>
    <row r="43" customFormat="false" ht="13.8" hidden="false" customHeight="false" outlineLevel="0" collapsed="false">
      <c r="A43" s="0" t="str">
        <f aca="false">UPPER(B43)&amp;UPPER(C43)</f>
        <v/>
      </c>
      <c r="I43" s="41"/>
    </row>
    <row r="44" customFormat="false" ht="13.8" hidden="false" customHeight="false" outlineLevel="0" collapsed="false">
      <c r="A44" s="0" t="str">
        <f aca="false">UPPER(B44)&amp;UPPER(C44)</f>
        <v/>
      </c>
      <c r="I44" s="41"/>
    </row>
    <row r="45" customFormat="false" ht="13.8" hidden="false" customHeight="false" outlineLevel="0" collapsed="false">
      <c r="A45" s="0" t="str">
        <f aca="false">UPPER(B45)&amp;UPPER(C45)</f>
        <v/>
      </c>
      <c r="I45" s="41"/>
    </row>
    <row r="46" customFormat="false" ht="13.8" hidden="false" customHeight="false" outlineLevel="0" collapsed="false">
      <c r="A46" s="0" t="str">
        <f aca="false">UPPER(B46)&amp;UPPER(C46)</f>
        <v/>
      </c>
      <c r="I46" s="41"/>
    </row>
    <row r="47" customFormat="false" ht="13.8" hidden="false" customHeight="false" outlineLevel="0" collapsed="false">
      <c r="A47" s="0" t="str">
        <f aca="false">UPPER(B47)&amp;UPPER(C47)</f>
        <v/>
      </c>
      <c r="I47" s="41"/>
    </row>
    <row r="48" customFormat="false" ht="13.8" hidden="false" customHeight="false" outlineLevel="0" collapsed="false">
      <c r="A48" s="0" t="str">
        <f aca="false">UPPER(B48)&amp;UPPER(C48)</f>
        <v/>
      </c>
      <c r="I48" s="41"/>
    </row>
    <row r="49" customFormat="false" ht="13.8" hidden="false" customHeight="false" outlineLevel="0" collapsed="false">
      <c r="A49" s="0" t="str">
        <f aca="false">UPPER(B49)&amp;UPPER(C49)</f>
        <v/>
      </c>
      <c r="I49" s="41"/>
    </row>
    <row r="50" customFormat="false" ht="13.8" hidden="false" customHeight="false" outlineLevel="0" collapsed="false">
      <c r="A50" s="0" t="str">
        <f aca="false">UPPER(B50)&amp;UPPER(C50)</f>
        <v/>
      </c>
      <c r="I50" s="41"/>
    </row>
    <row r="51" customFormat="false" ht="13.8" hidden="false" customHeight="false" outlineLevel="0" collapsed="false">
      <c r="A51" s="0" t="str">
        <f aca="false">UPPER(B51)&amp;UPPER(C51)</f>
        <v/>
      </c>
      <c r="I51" s="41"/>
    </row>
    <row r="52" customFormat="false" ht="13.8" hidden="false" customHeight="false" outlineLevel="0" collapsed="false">
      <c r="A52" s="0" t="str">
        <f aca="false">UPPER(B52)&amp;UPPER(C52)</f>
        <v/>
      </c>
      <c r="I52" s="41"/>
    </row>
    <row r="53" customFormat="false" ht="13.8" hidden="false" customHeight="false" outlineLevel="0" collapsed="false">
      <c r="A53" s="0" t="str">
        <f aca="false">UPPER(B53)&amp;UPPER(C53)</f>
        <v/>
      </c>
      <c r="I53" s="41"/>
    </row>
    <row r="54" customFormat="false" ht="13.8" hidden="false" customHeight="false" outlineLevel="0" collapsed="false">
      <c r="A54" s="0" t="str">
        <f aca="false">UPPER(B54)&amp;UPPER(C54)</f>
        <v/>
      </c>
      <c r="I54" s="41"/>
    </row>
    <row r="55" customFormat="false" ht="13.8" hidden="false" customHeight="false" outlineLevel="0" collapsed="false">
      <c r="A55" s="0" t="str">
        <f aca="false">UPPER(B55)&amp;UPPER(C55)</f>
        <v/>
      </c>
      <c r="I55" s="41"/>
    </row>
    <row r="56" customFormat="false" ht="13.8" hidden="false" customHeight="false" outlineLevel="0" collapsed="false">
      <c r="A56" s="0" t="str">
        <f aca="false">UPPER(B56)&amp;UPPER(C56)</f>
        <v/>
      </c>
      <c r="I56" s="41"/>
    </row>
    <row r="57" customFormat="false" ht="13.8" hidden="false" customHeight="false" outlineLevel="0" collapsed="false">
      <c r="A57" s="0" t="str">
        <f aca="false">UPPER(B57)&amp;UPPER(C57)</f>
        <v/>
      </c>
      <c r="I57" s="41"/>
    </row>
    <row r="58" customFormat="false" ht="13.8" hidden="false" customHeight="false" outlineLevel="0" collapsed="false">
      <c r="A58" s="0" t="str">
        <f aca="false">UPPER(B58)&amp;UPPER(C58)</f>
        <v/>
      </c>
      <c r="I58" s="41"/>
    </row>
    <row r="59" customFormat="false" ht="13.8" hidden="false" customHeight="false" outlineLevel="0" collapsed="false">
      <c r="A59" s="0" t="str">
        <f aca="false">UPPER(B59)&amp;UPPER(C59)</f>
        <v/>
      </c>
      <c r="I59" s="41"/>
    </row>
    <row r="60" customFormat="false" ht="13.8" hidden="false" customHeight="false" outlineLevel="0" collapsed="false">
      <c r="A60" s="0" t="str">
        <f aca="false">UPPER(B60)&amp;UPPER(C60)</f>
        <v/>
      </c>
      <c r="I60" s="41"/>
    </row>
    <row r="61" customFormat="false" ht="13.8" hidden="false" customHeight="false" outlineLevel="0" collapsed="false">
      <c r="A61" s="0" t="str">
        <f aca="false">UPPER(B61)&amp;UPPER(C61)</f>
        <v/>
      </c>
      <c r="I61" s="41"/>
    </row>
    <row r="62" customFormat="false" ht="13.8" hidden="false" customHeight="false" outlineLevel="0" collapsed="false">
      <c r="A62" s="0" t="str">
        <f aca="false">UPPER(B62)&amp;UPPER(C62)</f>
        <v/>
      </c>
      <c r="I62" s="41"/>
    </row>
    <row r="63" customFormat="false" ht="13.8" hidden="false" customHeight="false" outlineLevel="0" collapsed="false">
      <c r="A63" s="0" t="str">
        <f aca="false">UPPER(B63)&amp;UPPER(C63)</f>
        <v/>
      </c>
      <c r="I63" s="41"/>
    </row>
    <row r="64" customFormat="false" ht="13.8" hidden="false" customHeight="false" outlineLevel="0" collapsed="false">
      <c r="A64" s="0" t="str">
        <f aca="false">UPPER(B64)&amp;UPPER(C64)</f>
        <v/>
      </c>
      <c r="I64" s="41"/>
    </row>
    <row r="65" customFormat="false" ht="13.8" hidden="false" customHeight="false" outlineLevel="0" collapsed="false">
      <c r="A65" s="0" t="str">
        <f aca="false">UPPER(B65)&amp;UPPER(C65)</f>
        <v/>
      </c>
      <c r="I65" s="41"/>
    </row>
    <row r="66" customFormat="false" ht="13.8" hidden="false" customHeight="false" outlineLevel="0" collapsed="false">
      <c r="A66" s="0" t="str">
        <f aca="false">UPPER(B66)&amp;UPPER(C66)</f>
        <v/>
      </c>
      <c r="I66" s="41"/>
    </row>
    <row r="67" customFormat="false" ht="13.8" hidden="false" customHeight="false" outlineLevel="0" collapsed="false">
      <c r="A67" s="0" t="str">
        <f aca="false">UPPER(B67)&amp;UPPER(C67)</f>
        <v/>
      </c>
      <c r="I67" s="41"/>
    </row>
    <row r="68" customFormat="false" ht="13.8" hidden="false" customHeight="false" outlineLevel="0" collapsed="false">
      <c r="A68" s="0" t="str">
        <f aca="false">UPPER(B68)&amp;UPPER(C68)</f>
        <v/>
      </c>
      <c r="I68" s="41"/>
    </row>
    <row r="69" customFormat="false" ht="13.8" hidden="false" customHeight="false" outlineLevel="0" collapsed="false">
      <c r="A69" s="0" t="str">
        <f aca="false">UPPER(B69)&amp;UPPER(C69)</f>
        <v/>
      </c>
      <c r="I69" s="41"/>
    </row>
    <row r="70" customFormat="false" ht="13.8" hidden="false" customHeight="false" outlineLevel="0" collapsed="false">
      <c r="A70" s="0" t="str">
        <f aca="false">UPPER(B70)&amp;UPPER(C70)</f>
        <v/>
      </c>
      <c r="I70" s="41"/>
    </row>
    <row r="71" customFormat="false" ht="13.8" hidden="false" customHeight="false" outlineLevel="0" collapsed="false">
      <c r="A71" s="0" t="str">
        <f aca="false">UPPER(B71)&amp;UPPER(C71)</f>
        <v/>
      </c>
      <c r="I71" s="41"/>
    </row>
    <row r="72" customFormat="false" ht="13.8" hidden="false" customHeight="false" outlineLevel="0" collapsed="false">
      <c r="A72" s="0" t="str">
        <f aca="false">UPPER(B72)&amp;UPPER(C72)</f>
        <v/>
      </c>
      <c r="I72" s="41"/>
    </row>
    <row r="73" customFormat="false" ht="13.8" hidden="false" customHeight="false" outlineLevel="0" collapsed="false">
      <c r="A73" s="0" t="str">
        <f aca="false">UPPER(B73)&amp;UPPER(C73)</f>
        <v/>
      </c>
      <c r="I73" s="41"/>
    </row>
    <row r="74" customFormat="false" ht="13.8" hidden="false" customHeight="false" outlineLevel="0" collapsed="false">
      <c r="A74" s="0" t="str">
        <f aca="false">UPPER(B74)&amp;UPPER(C74)</f>
        <v/>
      </c>
      <c r="I74" s="41"/>
    </row>
    <row r="75" customFormat="false" ht="13.8" hidden="false" customHeight="false" outlineLevel="0" collapsed="false">
      <c r="A75" s="0" t="str">
        <f aca="false">UPPER(B75)&amp;UPPER(C75)</f>
        <v/>
      </c>
      <c r="I75" s="41"/>
    </row>
    <row r="76" customFormat="false" ht="13.8" hidden="false" customHeight="false" outlineLevel="0" collapsed="false">
      <c r="A76" s="0" t="str">
        <f aca="false">UPPER(B76)&amp;UPPER(C76)</f>
        <v/>
      </c>
      <c r="I76" s="41"/>
    </row>
    <row r="77" customFormat="false" ht="13.8" hidden="false" customHeight="false" outlineLevel="0" collapsed="false">
      <c r="A77" s="0" t="str">
        <f aca="false">UPPER(B77)&amp;UPPER(C77)</f>
        <v/>
      </c>
      <c r="I77" s="41"/>
    </row>
    <row r="78" customFormat="false" ht="13.8" hidden="false" customHeight="false" outlineLevel="0" collapsed="false">
      <c r="A78" s="0" t="str">
        <f aca="false">UPPER(B78)&amp;UPPER(C78)</f>
        <v/>
      </c>
      <c r="I78" s="41"/>
    </row>
    <row r="79" customFormat="false" ht="13.8" hidden="false" customHeight="false" outlineLevel="0" collapsed="false">
      <c r="A79" s="0" t="str">
        <f aca="false">UPPER(B79)&amp;UPPER(C79)</f>
        <v/>
      </c>
      <c r="I79" s="41"/>
    </row>
    <row r="80" customFormat="false" ht="13.8" hidden="false" customHeight="false" outlineLevel="0" collapsed="false">
      <c r="A80" s="0" t="str">
        <f aca="false">UPPER(B80)&amp;UPPER(C80)</f>
        <v/>
      </c>
      <c r="I80" s="41"/>
    </row>
    <row r="81" customFormat="false" ht="13.8" hidden="false" customHeight="false" outlineLevel="0" collapsed="false">
      <c r="A81" s="0" t="str">
        <f aca="false">UPPER(B81)&amp;UPPER(C81)</f>
        <v/>
      </c>
      <c r="I81" s="41"/>
    </row>
    <row r="82" customFormat="false" ht="13.8" hidden="false" customHeight="false" outlineLevel="0" collapsed="false">
      <c r="A82" s="0" t="str">
        <f aca="false">UPPER(B82)&amp;UPPER(C82)</f>
        <v/>
      </c>
      <c r="I82" s="41"/>
    </row>
    <row r="83" customFormat="false" ht="13.8" hidden="false" customHeight="false" outlineLevel="0" collapsed="false">
      <c r="A83" s="0" t="str">
        <f aca="false">UPPER(B83)&amp;UPPER(C83)</f>
        <v/>
      </c>
      <c r="I83" s="41"/>
    </row>
    <row r="84" customFormat="false" ht="13.8" hidden="false" customHeight="false" outlineLevel="0" collapsed="false">
      <c r="A84" s="0" t="str">
        <f aca="false">UPPER(B84)&amp;UPPER(C84)</f>
        <v/>
      </c>
      <c r="I84" s="41"/>
    </row>
    <row r="85" customFormat="false" ht="13.8" hidden="false" customHeight="false" outlineLevel="0" collapsed="false">
      <c r="A85" s="0" t="str">
        <f aca="false">UPPER(B85)&amp;UPPER(C85)</f>
        <v/>
      </c>
      <c r="I85" s="41"/>
    </row>
    <row r="86" customFormat="false" ht="13.8" hidden="false" customHeight="false" outlineLevel="0" collapsed="false">
      <c r="A86" s="0" t="str">
        <f aca="false">UPPER(B86)&amp;UPPER(C86)</f>
        <v/>
      </c>
      <c r="I86" s="41"/>
    </row>
    <row r="87" customFormat="false" ht="13.8" hidden="false" customHeight="false" outlineLevel="0" collapsed="false">
      <c r="A87" s="0" t="str">
        <f aca="false">UPPER(B87)&amp;UPPER(C87)</f>
        <v/>
      </c>
      <c r="I87" s="41"/>
    </row>
    <row r="88" customFormat="false" ht="13.8" hidden="false" customHeight="false" outlineLevel="0" collapsed="false">
      <c r="A88" s="0" t="str">
        <f aca="false">UPPER(B88)&amp;UPPER(C88)</f>
        <v/>
      </c>
      <c r="I88" s="41"/>
    </row>
    <row r="89" customFormat="false" ht="13.8" hidden="false" customHeight="false" outlineLevel="0" collapsed="false">
      <c r="A89" s="0" t="str">
        <f aca="false">UPPER(B89)&amp;UPPER(C89)</f>
        <v/>
      </c>
      <c r="I89" s="41"/>
    </row>
    <row r="90" customFormat="false" ht="13.8" hidden="false" customHeight="false" outlineLevel="0" collapsed="false">
      <c r="A90" s="0" t="str">
        <f aca="false">UPPER(B90)&amp;UPPER(C90)</f>
        <v/>
      </c>
      <c r="I90" s="41"/>
    </row>
    <row r="91" customFormat="false" ht="13.8" hidden="false" customHeight="false" outlineLevel="0" collapsed="false">
      <c r="A91" s="0" t="str">
        <f aca="false">UPPER(B91)&amp;UPPER(C91)</f>
        <v/>
      </c>
      <c r="I91" s="41"/>
    </row>
    <row r="92" customFormat="false" ht="13.8" hidden="false" customHeight="false" outlineLevel="0" collapsed="false">
      <c r="A92" s="0" t="str">
        <f aca="false">UPPER(B92)&amp;UPPER(C92)</f>
        <v/>
      </c>
      <c r="I92" s="41"/>
    </row>
    <row r="93" customFormat="false" ht="13.8" hidden="false" customHeight="false" outlineLevel="0" collapsed="false">
      <c r="A93" s="0" t="str">
        <f aca="false">UPPER(B93)&amp;UPPER(C93)</f>
        <v/>
      </c>
      <c r="I93" s="41"/>
    </row>
    <row r="94" customFormat="false" ht="13.8" hidden="false" customHeight="false" outlineLevel="0" collapsed="false">
      <c r="A94" s="0" t="str">
        <f aca="false">UPPER(B94)&amp;UPPER(C94)</f>
        <v/>
      </c>
      <c r="I94" s="41"/>
    </row>
    <row r="95" customFormat="false" ht="13.8" hidden="false" customHeight="false" outlineLevel="0" collapsed="false">
      <c r="A95" s="0" t="str">
        <f aca="false">UPPER(B95)&amp;UPPER(C95)</f>
        <v/>
      </c>
      <c r="I95" s="41"/>
    </row>
    <row r="96" customFormat="false" ht="13.8" hidden="false" customHeight="false" outlineLevel="0" collapsed="false">
      <c r="A96" s="0" t="str">
        <f aca="false">UPPER(B96)&amp;UPPER(C96)</f>
        <v/>
      </c>
      <c r="I96" s="41"/>
    </row>
    <row r="97" customFormat="false" ht="13.8" hidden="false" customHeight="false" outlineLevel="0" collapsed="false">
      <c r="A97" s="0" t="str">
        <f aca="false">UPPER(B97)&amp;UPPER(C97)</f>
        <v/>
      </c>
      <c r="I97" s="41"/>
    </row>
    <row r="98" customFormat="false" ht="13.8" hidden="false" customHeight="false" outlineLevel="0" collapsed="false">
      <c r="A98" s="0" t="str">
        <f aca="false">UPPER(B98)&amp;UPPER(C98)</f>
        <v/>
      </c>
      <c r="I98" s="41"/>
    </row>
    <row r="99" customFormat="false" ht="13.8" hidden="false" customHeight="false" outlineLevel="0" collapsed="false">
      <c r="A99" s="0" t="str">
        <f aca="false">UPPER(B99)&amp;UPPER(C99)</f>
        <v/>
      </c>
      <c r="I99" s="41"/>
    </row>
    <row r="100" customFormat="false" ht="13.8" hidden="false" customHeight="false" outlineLevel="0" collapsed="false">
      <c r="A100" s="0" t="str">
        <f aca="false">UPPER(B100)&amp;UPPER(C100)</f>
        <v/>
      </c>
      <c r="I100" s="41"/>
    </row>
    <row r="101" customFormat="false" ht="13.8" hidden="false" customHeight="false" outlineLevel="0" collapsed="false">
      <c r="A101" s="0" t="str">
        <f aca="false">UPPER(B101)&amp;UPPER(C101)</f>
        <v/>
      </c>
      <c r="I101" s="41"/>
    </row>
    <row r="102" customFormat="false" ht="13.8" hidden="false" customHeight="false" outlineLevel="0" collapsed="false">
      <c r="A102" s="0" t="str">
        <f aca="false">UPPER(B102)&amp;UPPER(C102)</f>
        <v/>
      </c>
      <c r="I102" s="41"/>
    </row>
    <row r="103" customFormat="false" ht="13.8" hidden="false" customHeight="false" outlineLevel="0" collapsed="false">
      <c r="A103" s="0" t="str">
        <f aca="false">UPPER(B103)&amp;UPPER(C103)</f>
        <v/>
      </c>
      <c r="I103" s="41"/>
    </row>
    <row r="104" customFormat="false" ht="13.8" hidden="false" customHeight="false" outlineLevel="0" collapsed="false">
      <c r="A104" s="0" t="str">
        <f aca="false">UPPER(B104)&amp;UPPER(C104)</f>
        <v/>
      </c>
      <c r="I104" s="41"/>
    </row>
    <row r="105" customFormat="false" ht="13.8" hidden="false" customHeight="false" outlineLevel="0" collapsed="false">
      <c r="A105" s="0" t="str">
        <f aca="false">UPPER(B105)&amp;UPPER(C105)</f>
        <v/>
      </c>
      <c r="I105" s="41"/>
    </row>
    <row r="106" customFormat="false" ht="13.8" hidden="false" customHeight="false" outlineLevel="0" collapsed="false">
      <c r="A106" s="0" t="str">
        <f aca="false">UPPER(B106)&amp;UPPER(C106)</f>
        <v/>
      </c>
      <c r="I106" s="41"/>
    </row>
    <row r="107" customFormat="false" ht="13.8" hidden="false" customHeight="false" outlineLevel="0" collapsed="false">
      <c r="A107" s="0" t="str">
        <f aca="false">UPPER(B107)&amp;UPPER(C107)</f>
        <v/>
      </c>
      <c r="I107" s="41"/>
    </row>
    <row r="108" customFormat="false" ht="13.8" hidden="false" customHeight="false" outlineLevel="0" collapsed="false">
      <c r="A108" s="0" t="str">
        <f aca="false">UPPER(B108)&amp;UPPER(C108)</f>
        <v/>
      </c>
      <c r="I108" s="41"/>
    </row>
    <row r="109" customFormat="false" ht="13.8" hidden="false" customHeight="false" outlineLevel="0" collapsed="false">
      <c r="A109" s="0" t="str">
        <f aca="false">UPPER(B109)&amp;UPPER(C109)</f>
        <v/>
      </c>
      <c r="I109" s="41"/>
    </row>
    <row r="110" customFormat="false" ht="13.8" hidden="false" customHeight="false" outlineLevel="0" collapsed="false">
      <c r="A110" s="0" t="str">
        <f aca="false">UPPER(B110)&amp;UPPER(C110)</f>
        <v/>
      </c>
      <c r="I110" s="41"/>
    </row>
    <row r="111" customFormat="false" ht="13.8" hidden="false" customHeight="false" outlineLevel="0" collapsed="false">
      <c r="A111" s="0" t="str">
        <f aca="false">UPPER(B111)&amp;UPPER(C111)</f>
        <v/>
      </c>
      <c r="I111" s="41"/>
    </row>
    <row r="112" customFormat="false" ht="13.8" hidden="false" customHeight="false" outlineLevel="0" collapsed="false">
      <c r="A112" s="0" t="str">
        <f aca="false">UPPER(B112)&amp;UPPER(C112)</f>
        <v/>
      </c>
      <c r="I112" s="41"/>
    </row>
    <row r="113" customFormat="false" ht="13.8" hidden="false" customHeight="false" outlineLevel="0" collapsed="false">
      <c r="A113" s="0" t="str">
        <f aca="false">UPPER(B113)&amp;UPPER(C113)</f>
        <v/>
      </c>
      <c r="I113" s="41"/>
    </row>
    <row r="114" customFormat="false" ht="13.8" hidden="false" customHeight="false" outlineLevel="0" collapsed="false">
      <c r="A114" s="0" t="str">
        <f aca="false">UPPER(B114)&amp;UPPER(C114)</f>
        <v/>
      </c>
      <c r="I114" s="41"/>
    </row>
    <row r="115" customFormat="false" ht="13.8" hidden="false" customHeight="false" outlineLevel="0" collapsed="false">
      <c r="A115" s="0" t="str">
        <f aca="false">UPPER(B115)&amp;UPPER(C115)</f>
        <v/>
      </c>
      <c r="I115" s="41"/>
    </row>
    <row r="116" customFormat="false" ht="13.8" hidden="false" customHeight="false" outlineLevel="0" collapsed="false">
      <c r="A116" s="0" t="str">
        <f aca="false">UPPER(B116)&amp;UPPER(C116)</f>
        <v/>
      </c>
      <c r="I116" s="41"/>
    </row>
    <row r="117" customFormat="false" ht="13.8" hidden="false" customHeight="false" outlineLevel="0" collapsed="false">
      <c r="A117" s="0" t="str">
        <f aca="false">UPPER(B117)&amp;UPPER(C117)</f>
        <v/>
      </c>
      <c r="I117" s="41"/>
    </row>
    <row r="118" customFormat="false" ht="13.8" hidden="false" customHeight="false" outlineLevel="0" collapsed="false">
      <c r="A118" s="0" t="str">
        <f aca="false">UPPER(B118)&amp;UPPER(C118)</f>
        <v/>
      </c>
      <c r="I118" s="41"/>
    </row>
    <row r="119" customFormat="false" ht="13.8" hidden="false" customHeight="false" outlineLevel="0" collapsed="false">
      <c r="A119" s="0" t="str">
        <f aca="false">UPPER(B119)&amp;UPPER(C119)</f>
        <v/>
      </c>
      <c r="I119" s="41"/>
    </row>
    <row r="120" customFormat="false" ht="13.8" hidden="false" customHeight="false" outlineLevel="0" collapsed="false">
      <c r="A120" s="0" t="str">
        <f aca="false">UPPER(B120)&amp;UPPER(C120)</f>
        <v/>
      </c>
      <c r="I120" s="41"/>
    </row>
    <row r="121" customFormat="false" ht="13.8" hidden="false" customHeight="false" outlineLevel="0" collapsed="false">
      <c r="A121" s="0" t="str">
        <f aca="false">UPPER(B121)&amp;UPPER(C121)</f>
        <v/>
      </c>
      <c r="I121" s="41"/>
    </row>
    <row r="122" customFormat="false" ht="13.8" hidden="false" customHeight="false" outlineLevel="0" collapsed="false">
      <c r="A122" s="0" t="str">
        <f aca="false">UPPER(B122)&amp;UPPER(C122)</f>
        <v/>
      </c>
      <c r="I122" s="41"/>
    </row>
    <row r="123" customFormat="false" ht="13.8" hidden="false" customHeight="false" outlineLevel="0" collapsed="false">
      <c r="A123" s="0" t="str">
        <f aca="false">UPPER(B123)&amp;UPPER(C123)</f>
        <v/>
      </c>
      <c r="I123" s="41"/>
    </row>
    <row r="124" customFormat="false" ht="13.8" hidden="false" customHeight="false" outlineLevel="0" collapsed="false">
      <c r="A124" s="0" t="str">
        <f aca="false">UPPER(B124)&amp;UPPER(C124)</f>
        <v/>
      </c>
      <c r="I124" s="41"/>
    </row>
    <row r="125" customFormat="false" ht="13.8" hidden="false" customHeight="false" outlineLevel="0" collapsed="false">
      <c r="A125" s="0" t="str">
        <f aca="false">UPPER(B125)&amp;UPPER(C125)</f>
        <v/>
      </c>
      <c r="I125" s="41"/>
    </row>
    <row r="126" customFormat="false" ht="13.8" hidden="false" customHeight="false" outlineLevel="0" collapsed="false">
      <c r="A126" s="0" t="str">
        <f aca="false">UPPER(B126)&amp;UPPER(C126)</f>
        <v/>
      </c>
    </row>
    <row r="127" customFormat="false" ht="13.8" hidden="false" customHeight="false" outlineLevel="0" collapsed="false">
      <c r="A127" s="0" t="str">
        <f aca="false">UPPER(B127)&amp;UPPER(C127)</f>
        <v/>
      </c>
    </row>
  </sheetData>
  <hyperlinks>
    <hyperlink ref="F1" location="HC_Heze!A1" display="Hèze"/>
    <hyperlink ref="I1" location="HC_Ois!A1" display="Oisquercq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4" colorId="64" zoomScale="100" zoomScaleNormal="100" zoomScalePageLayoutView="100" workbookViewId="0">
      <selection pane="topLeft" activeCell="C57" activeCellId="0" sqref="C57"/>
    </sheetView>
  </sheetViews>
  <sheetFormatPr defaultRowHeight="15" zeroHeight="false" outlineLevelRow="0" outlineLevelCol="1"/>
  <cols>
    <col collapsed="false" customWidth="true" hidden="true" outlineLevel="0" max="1" min="1" style="0" width="9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false" outlineLevel="1" max="8" min="8" style="0" width="32.43"/>
    <col collapsed="false" customWidth="true" hidden="false" outlineLevel="1" max="9" min="9" style="0" width="8.14"/>
    <col collapsed="false" customWidth="true" hidden="false" outlineLevel="1" max="10" min="10" style="0" width="3.71"/>
    <col collapsed="false" customWidth="true" hidden="fals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418</v>
      </c>
      <c r="C1" s="21"/>
      <c r="N1" s="26"/>
      <c r="O1" s="21"/>
    </row>
    <row r="2" customFormat="false" ht="15" hidden="false" customHeight="false" outlineLevel="0" collapsed="false">
      <c r="B2" s="13" t="s">
        <v>194</v>
      </c>
      <c r="C2" s="13" t="n">
        <v>102</v>
      </c>
      <c r="H2" s="1" t="s">
        <v>195</v>
      </c>
      <c r="N2" s="0" t="s">
        <v>194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419</v>
      </c>
      <c r="I3" s="31" t="n">
        <v>0.0201157407407407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420</v>
      </c>
      <c r="U3" s="43" t="n">
        <v>0</v>
      </c>
      <c r="V3" s="29"/>
    </row>
    <row r="4" customFormat="false" ht="15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11</v>
      </c>
      <c r="E4" s="43" t="n">
        <v>0.0227546296296296</v>
      </c>
      <c r="F4" s="0" t="n">
        <f aca="false">IF(D4&gt;0,ROUND(101-(D4*100/$C$2),2),"")</f>
        <v>90.22</v>
      </c>
      <c r="H4" s="0" t="str">
        <f aca="false">D4&amp;" "&amp;PROPER(C4)&amp;" "</f>
        <v>11 Benoît </v>
      </c>
      <c r="I4" s="31" t="n">
        <f aca="false">E4</f>
        <v>0.0227546296296296</v>
      </c>
      <c r="J4" s="29" t="s">
        <v>202</v>
      </c>
      <c r="K4" s="0" t="n">
        <f aca="false">F4</f>
        <v>90.22</v>
      </c>
      <c r="M4" s="0" t="str">
        <f aca="false">UPPER(N4)&amp;UPPER(O4)</f>
        <v/>
      </c>
      <c r="N4" s="13"/>
      <c r="O4" s="13"/>
      <c r="Q4" s="43"/>
      <c r="T4" s="0" t="str">
        <f aca="false">P4&amp;" "&amp;PROPER(O4)&amp;" "</f>
        <v>  </v>
      </c>
      <c r="U4" s="43" t="n">
        <f aca="false">Q4</f>
        <v>0</v>
      </c>
      <c r="V4" s="29" t="s">
        <v>202</v>
      </c>
      <c r="W4" s="0" t="n">
        <f aca="false">R4</f>
        <v>0</v>
      </c>
    </row>
    <row r="5" customFormat="false" ht="15" hidden="false" customHeight="false" outlineLevel="0" collapsed="false">
      <c r="A5" s="0" t="str">
        <f aca="false">UPPER(B5)&amp;UPPER(C5)</f>
        <v>DERIDDERRODNEY</v>
      </c>
      <c r="B5" s="13" t="s">
        <v>217</v>
      </c>
      <c r="C5" s="13" t="s">
        <v>76</v>
      </c>
      <c r="D5" s="0" t="n">
        <v>34</v>
      </c>
      <c r="E5" s="43" t="n">
        <v>0.0271759259259259</v>
      </c>
      <c r="F5" s="0" t="n">
        <f aca="false">IF(D5&gt;0,ROUND(101-(D5*100/$C$2),2),"")</f>
        <v>67.67</v>
      </c>
      <c r="H5" s="0" t="str">
        <f aca="false">D5&amp;" "&amp;PROPER(C5)&amp;" "</f>
        <v>34 Rodney </v>
      </c>
      <c r="I5" s="31" t="n">
        <f aca="false">E5</f>
        <v>0.0271759259259259</v>
      </c>
      <c r="J5" s="29" t="s">
        <v>202</v>
      </c>
      <c r="K5" s="0" t="n">
        <f aca="false">F5</f>
        <v>67.67</v>
      </c>
      <c r="M5" s="0" t="str">
        <f aca="false">UPPER(N5)&amp;UPPER(O5)</f>
        <v/>
      </c>
      <c r="N5" s="32"/>
      <c r="O5" s="32"/>
      <c r="Q5" s="35"/>
      <c r="T5" s="0" t="str">
        <f aca="false">P5&amp;" "&amp;PROPER(O5)&amp;" "</f>
        <v>  </v>
      </c>
      <c r="U5" s="29"/>
      <c r="V5" s="29"/>
    </row>
    <row r="6" customFormat="false" ht="15" hidden="false" customHeight="false" outlineLevel="0" collapsed="false">
      <c r="A6" s="0" t="str">
        <f aca="false">UPPER(B6)&amp;UPPER(C6)</f>
        <v>HOCQUETBENJAMIN</v>
      </c>
      <c r="B6" s="13" t="s">
        <v>216</v>
      </c>
      <c r="C6" s="13" t="s">
        <v>93</v>
      </c>
      <c r="D6" s="0" t="n">
        <v>37</v>
      </c>
      <c r="E6" s="43" t="n">
        <v>0.0274421296296296</v>
      </c>
      <c r="F6" s="0" t="n">
        <f aca="false">IF(D6&gt;0,ROUND(101-(D6*100/$C$2),2),"")</f>
        <v>64.73</v>
      </c>
      <c r="H6" s="0" t="str">
        <f aca="false">D6&amp;" "&amp;PROPER(C6)&amp;" "</f>
        <v>37 Benjamin </v>
      </c>
      <c r="I6" s="31" t="n">
        <f aca="false">E6</f>
        <v>0.0274421296296296</v>
      </c>
      <c r="J6" s="29" t="s">
        <v>202</v>
      </c>
      <c r="K6" s="0" t="n">
        <f aca="false">F6</f>
        <v>64.73</v>
      </c>
      <c r="M6" s="0" t="str">
        <f aca="false">UPPER(N6)&amp;UPPER(O6)</f>
        <v/>
      </c>
      <c r="N6" s="32"/>
      <c r="O6" s="32"/>
      <c r="Q6" s="35"/>
      <c r="U6" s="29"/>
      <c r="V6" s="29"/>
    </row>
    <row r="7" customFormat="false" ht="15" hidden="false" customHeight="false" outlineLevel="0" collapsed="false">
      <c r="A7" s="0" t="str">
        <f aca="false">UPPER(B7)&amp;UPPER(C7)</f>
        <v>SIRAUXLAURENT</v>
      </c>
      <c r="B7" s="13" t="s">
        <v>266</v>
      </c>
      <c r="C7" s="13" t="s">
        <v>151</v>
      </c>
      <c r="D7" s="0" t="n">
        <v>73</v>
      </c>
      <c r="E7" s="43" t="n">
        <v>0.0316203703703704</v>
      </c>
      <c r="F7" s="0" t="n">
        <f aca="false">IF(D7&gt;0,ROUND(101-(D7*100/$C$2),2),"")</f>
        <v>29.43</v>
      </c>
      <c r="H7" s="0" t="str">
        <f aca="false">D7&amp;" "&amp;PROPER(C7)&amp;" "</f>
        <v>73 Laurent </v>
      </c>
      <c r="I7" s="31" t="n">
        <f aca="false">E7</f>
        <v>0.0316203703703704</v>
      </c>
      <c r="J7" s="29" t="s">
        <v>202</v>
      </c>
      <c r="K7" s="0" t="n">
        <f aca="false">F7</f>
        <v>29.43</v>
      </c>
      <c r="M7" s="0" t="str">
        <f aca="false">UPPER(N7)&amp;UPPER(O7)</f>
        <v/>
      </c>
      <c r="N7" s="32"/>
      <c r="O7" s="32"/>
      <c r="Q7" s="35"/>
      <c r="U7" s="29"/>
      <c r="V7" s="29"/>
    </row>
    <row r="8" customFormat="false" ht="15" hidden="false" customHeight="false" outlineLevel="0" collapsed="false">
      <c r="A8" s="0" t="str">
        <f aca="false">UPPER(B8)&amp;UPPER(C8)</f>
        <v>TCHATCHOUANG NANAPRUDENCE</v>
      </c>
      <c r="B8" s="32" t="s">
        <v>267</v>
      </c>
      <c r="C8" s="32" t="s">
        <v>121</v>
      </c>
      <c r="D8" s="0" t="n">
        <v>81</v>
      </c>
      <c r="E8" s="43" t="n">
        <v>0.0335416666666667</v>
      </c>
      <c r="F8" s="0" t="n">
        <f aca="false">IF(D8&gt;0,ROUND(101-(D8*100/$C$2),2),"")</f>
        <v>21.59</v>
      </c>
      <c r="H8" s="0" t="str">
        <f aca="false">D8&amp;" "&amp;PROPER(C8)&amp;" "</f>
        <v>81 Prudence </v>
      </c>
      <c r="I8" s="31" t="n">
        <f aca="false">E8</f>
        <v>0.0335416666666667</v>
      </c>
      <c r="J8" s="29" t="s">
        <v>202</v>
      </c>
      <c r="K8" s="0" t="n">
        <f aca="false">F8</f>
        <v>21.59</v>
      </c>
      <c r="M8" s="0" t="str">
        <f aca="false">UPPER(N8)&amp;UPPER(O8)</f>
        <v/>
      </c>
      <c r="N8" s="32"/>
      <c r="O8" s="32"/>
      <c r="Q8" s="29"/>
      <c r="U8" s="29"/>
      <c r="V8" s="29"/>
    </row>
    <row r="9" customFormat="false" ht="15" hidden="false" customHeight="false" outlineLevel="0" collapsed="false">
      <c r="A9" s="0" t="str">
        <f aca="false">UPPER(B9)&amp;UPPER(C9)</f>
        <v>GASKINRUDI</v>
      </c>
      <c r="B9" s="13" t="s">
        <v>213</v>
      </c>
      <c r="C9" s="13" t="s">
        <v>103</v>
      </c>
      <c r="D9" s="0" t="n">
        <v>82</v>
      </c>
      <c r="E9" s="43" t="n">
        <v>0.034224537037037</v>
      </c>
      <c r="F9" s="0" t="n">
        <f aca="false">IF(D9&gt;0,ROUND(101-(D9*100/$C$2),2),"")</f>
        <v>20.61</v>
      </c>
      <c r="H9" s="0" t="str">
        <f aca="false">D9&amp;" "&amp;PROPER(C9)&amp;" "</f>
        <v>82 Rudi </v>
      </c>
      <c r="I9" s="31" t="n">
        <f aca="false">E9</f>
        <v>0.034224537037037</v>
      </c>
      <c r="J9" s="29" t="s">
        <v>202</v>
      </c>
      <c r="K9" s="0" t="n">
        <f aca="false">F9</f>
        <v>20.61</v>
      </c>
      <c r="M9" s="0" t="str">
        <f aca="false">UPPER(N9)&amp;UPPER(O9)</f>
        <v/>
      </c>
      <c r="N9" s="32"/>
      <c r="O9" s="32"/>
      <c r="Q9" s="35"/>
      <c r="U9" s="29"/>
      <c r="V9" s="29"/>
    </row>
    <row r="10" customFormat="false" ht="15" hidden="false" customHeight="false" outlineLevel="0" collapsed="false">
      <c r="A10" s="0" t="str">
        <f aca="false">UPPER(B10)&amp;UPPER(C10)</f>
        <v>COOSEMANSISABELLE C.</v>
      </c>
      <c r="B10" s="32" t="s">
        <v>211</v>
      </c>
      <c r="C10" s="32" t="s">
        <v>101</v>
      </c>
      <c r="D10" s="0" t="n">
        <v>84</v>
      </c>
      <c r="E10" s="43" t="n">
        <v>0.0347106481481481</v>
      </c>
      <c r="F10" s="0" t="n">
        <f aca="false">IF(D10&gt;0,ROUND(101-(D10*100/$C$2),2),"")</f>
        <v>18.65</v>
      </c>
      <c r="H10" s="0" t="str">
        <f aca="false">D10&amp;" "&amp;PROPER(C10)&amp;" "</f>
        <v>84 Isabelle C. </v>
      </c>
      <c r="I10" s="31" t="n">
        <f aca="false">E10</f>
        <v>0.0347106481481481</v>
      </c>
      <c r="J10" s="29" t="s">
        <v>202</v>
      </c>
      <c r="K10" s="0" t="n">
        <f aca="false">F10</f>
        <v>18.65</v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GINEPROLAURENCE</v>
      </c>
      <c r="B11" s="32" t="s">
        <v>249</v>
      </c>
      <c r="C11" s="32" t="s">
        <v>166</v>
      </c>
      <c r="D11" s="0" t="n">
        <v>97</v>
      </c>
      <c r="E11" s="43" t="n">
        <v>0.0393402777777778</v>
      </c>
      <c r="F11" s="0" t="n">
        <f aca="false">IF(D11&gt;0,ROUND(101-(D11*100/$C$2),2),"")</f>
        <v>5.9</v>
      </c>
      <c r="H11" s="0" t="str">
        <f aca="false">D11&amp;" "&amp;PROPER(C11)&amp;" "</f>
        <v>97 Laurence </v>
      </c>
      <c r="I11" s="31" t="n">
        <f aca="false">E11</f>
        <v>0.0393402777777778</v>
      </c>
      <c r="J11" s="29" t="s">
        <v>202</v>
      </c>
      <c r="K11" s="0" t="n">
        <f aca="false">F11</f>
        <v>5.9</v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ANDRIESSENSBRIGITTE</v>
      </c>
      <c r="B12" s="32" t="s">
        <v>229</v>
      </c>
      <c r="C12" s="32" t="s">
        <v>117</v>
      </c>
      <c r="D12" s="0" t="n">
        <v>98</v>
      </c>
      <c r="E12" s="43" t="n">
        <v>0.0394675925925926</v>
      </c>
      <c r="F12" s="0" t="n">
        <f aca="false">IF(D12&gt;0,ROUND(101-(D12*100/$C$2),2),"")</f>
        <v>4.92</v>
      </c>
      <c r="H12" s="0" t="str">
        <f aca="false">D12&amp;" "&amp;PROPER(C12)&amp;" "</f>
        <v>98 Brigitte </v>
      </c>
      <c r="I12" s="31" t="n">
        <f aca="false">E12</f>
        <v>0.0394675925925926</v>
      </c>
      <c r="J12" s="29" t="s">
        <v>202</v>
      </c>
      <c r="K12" s="0" t="n">
        <f aca="false">F12</f>
        <v>4.92</v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MAHYSYLVIE M.</v>
      </c>
      <c r="B13" s="32" t="s">
        <v>254</v>
      </c>
      <c r="C13" s="32" t="s">
        <v>127</v>
      </c>
      <c r="D13" s="0" t="n">
        <v>102</v>
      </c>
      <c r="E13" s="43" t="n">
        <v>0.0414351851851852</v>
      </c>
      <c r="F13" s="0" t="n">
        <f aca="false">IF(D13&gt;0,ROUND(101-(D13*100/$C$2),2),"")</f>
        <v>1</v>
      </c>
      <c r="H13" s="0" t="str">
        <f aca="false">D13&amp;" "&amp;PROPER(C13)&amp;" "</f>
        <v>102 Sylvie M. </v>
      </c>
      <c r="I13" s="31" t="n">
        <f aca="false">E13</f>
        <v>0.0414351851851852</v>
      </c>
      <c r="J13" s="29" t="s">
        <v>202</v>
      </c>
      <c r="K13" s="0" t="n">
        <f aca="false">F13</f>
        <v>1</v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RUBAYCHRISTOPHE</v>
      </c>
      <c r="B14" s="13" t="s">
        <v>208</v>
      </c>
      <c r="C14" s="13" t="s">
        <v>70</v>
      </c>
      <c r="E14" s="29"/>
      <c r="F14" s="0" t="str">
        <f aca="false">IF(D14&gt;0,ROUND(101-(D14*100/$C$2),2),"")</f>
        <v/>
      </c>
      <c r="H14" s="18" t="s">
        <v>421</v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PLETINCKXSYLVIE P.</v>
      </c>
      <c r="B15" s="32" t="s">
        <v>203</v>
      </c>
      <c r="C15" s="32" t="s">
        <v>72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FONTAINEAMÉLIE</v>
      </c>
      <c r="B16" s="32" t="s">
        <v>246</v>
      </c>
      <c r="C16" s="32" t="s">
        <v>80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CHARLIERBAUDOUIN</v>
      </c>
      <c r="B17" s="13" t="s">
        <v>207</v>
      </c>
      <c r="C17" s="13" t="s">
        <v>89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HUSTINMARC H.</v>
      </c>
      <c r="B18" s="13" t="s">
        <v>221</v>
      </c>
      <c r="C18" s="13" t="s">
        <v>156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LAGAERTRITA</v>
      </c>
      <c r="B19" s="32" t="s">
        <v>209</v>
      </c>
      <c r="C19" s="32" t="s">
        <v>91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DURITAZOLIKA</v>
      </c>
      <c r="B20" s="13" t="s">
        <v>204</v>
      </c>
      <c r="C20" s="13" t="s">
        <v>62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FURNARIROBERTO</v>
      </c>
      <c r="B21" s="13" t="s">
        <v>247</v>
      </c>
      <c r="C21" s="13" t="s">
        <v>64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ALVAREZ BLANCOMANUEL</v>
      </c>
      <c r="B22" s="13" t="s">
        <v>228</v>
      </c>
      <c r="C22" s="13" t="s">
        <v>74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MAJAQUENTIN</v>
      </c>
      <c r="B23" s="13" t="s">
        <v>255</v>
      </c>
      <c r="C23" s="13" t="s">
        <v>95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KONTOLEONARYS</v>
      </c>
      <c r="B24" s="13" t="s">
        <v>212</v>
      </c>
      <c r="C24" s="13" t="s">
        <v>123</v>
      </c>
      <c r="E24" s="35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GAGNONMARIE-JOSÉE</v>
      </c>
      <c r="B25" s="32" t="s">
        <v>248</v>
      </c>
      <c r="C25" s="32" t="s">
        <v>97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DE ROECKMONIQUE</v>
      </c>
      <c r="B26" s="32" t="s">
        <v>237</v>
      </c>
      <c r="C26" s="32" t="s">
        <v>105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DEMOULINOLIVIER</v>
      </c>
      <c r="B27" s="13" t="s">
        <v>206</v>
      </c>
      <c r="C27" s="13" t="s">
        <v>66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GLIBERTLAETITIA</v>
      </c>
      <c r="B28" s="32" t="s">
        <v>250</v>
      </c>
      <c r="C28" s="32" t="s">
        <v>85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DURITAJANIKA</v>
      </c>
      <c r="B29" s="13" t="s">
        <v>204</v>
      </c>
      <c r="C29" s="13" t="s">
        <v>128</v>
      </c>
      <c r="E29" s="35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HAYETTEELOÏSE</v>
      </c>
      <c r="B30" s="32" t="s">
        <v>251</v>
      </c>
      <c r="C30" s="32" t="s">
        <v>170</v>
      </c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EECKHOUTMARC E.</v>
      </c>
      <c r="B31" s="13" t="s">
        <v>223</v>
      </c>
      <c r="C31" s="13" t="s">
        <v>78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LEHAIREDAVID L.</v>
      </c>
      <c r="B32" s="13" t="s">
        <v>220</v>
      </c>
      <c r="C32" s="13" t="s">
        <v>99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MARTINPATRICIA</v>
      </c>
      <c r="B33" s="32" t="s">
        <v>257</v>
      </c>
      <c r="C33" s="32" t="s">
        <v>107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WASTERZAKFREDERIK</v>
      </c>
      <c r="B34" s="13" t="s">
        <v>218</v>
      </c>
      <c r="C34" s="13" t="s">
        <v>111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VERMEEREDIDIER</v>
      </c>
      <c r="B35" s="13" t="s">
        <v>272</v>
      </c>
      <c r="C35" s="13" t="s">
        <v>58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MAROTTAROCCO</v>
      </c>
      <c r="B36" s="13" t="s">
        <v>256</v>
      </c>
      <c r="C36" s="13" t="s">
        <v>168</v>
      </c>
      <c r="E36" s="35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LEHAIREFRANCIS</v>
      </c>
      <c r="B37" s="13" t="s">
        <v>220</v>
      </c>
      <c r="C37" s="13" t="s">
        <v>253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FABRISHUGO</v>
      </c>
      <c r="B38" s="13" t="s">
        <v>222</v>
      </c>
      <c r="C38" s="13" t="s">
        <v>68</v>
      </c>
      <c r="E38" s="35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CHARLIERYANNICK</v>
      </c>
      <c r="B39" s="13" t="s">
        <v>207</v>
      </c>
      <c r="C39" s="13" t="s">
        <v>235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QUINTYNMATHIEU</v>
      </c>
      <c r="B40" s="13" t="s">
        <v>214</v>
      </c>
      <c r="C40" s="13" t="s">
        <v>115</v>
      </c>
      <c r="E40" s="35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FABRISJONATHAN</v>
      </c>
      <c r="B41" s="13" t="s">
        <v>222</v>
      </c>
      <c r="C41" s="13" t="s">
        <v>83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MERTENSANNE</v>
      </c>
      <c r="B42" s="32" t="s">
        <v>260</v>
      </c>
      <c r="C42" s="32" t="s">
        <v>119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LANGHENDRIESDOMINIQUE L.</v>
      </c>
      <c r="B43" s="32" t="s">
        <v>252</v>
      </c>
      <c r="C43" s="32" t="s">
        <v>130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DUMONTDOMINIQUE D.</v>
      </c>
      <c r="B44" s="32" t="s">
        <v>241</v>
      </c>
      <c r="C44" s="32" t="s">
        <v>125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COLLARDBERNADETTE</v>
      </c>
      <c r="B45" s="32" t="s">
        <v>236</v>
      </c>
      <c r="C45" s="32" t="s">
        <v>145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DOYENFANNY</v>
      </c>
      <c r="B46" s="32" t="s">
        <v>240</v>
      </c>
      <c r="C46" s="32" t="s">
        <v>164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MEHOUDENSALAIN</v>
      </c>
      <c r="B47" s="13" t="s">
        <v>258</v>
      </c>
      <c r="C47" s="13" t="s">
        <v>259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MORO LAVADOAMBROSIO</v>
      </c>
      <c r="B48" s="13" t="s">
        <v>262</v>
      </c>
      <c r="C48" s="13" t="s">
        <v>263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VANCUTSEMBERTRAND</v>
      </c>
      <c r="B49" s="13" t="s">
        <v>205</v>
      </c>
      <c r="C49" s="13" t="s">
        <v>87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FIACCAPRILECARMELA</v>
      </c>
      <c r="B50" s="32" t="s">
        <v>244</v>
      </c>
      <c r="C50" s="32" t="s">
        <v>245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PARADADAVID P.</v>
      </c>
      <c r="B51" s="13" t="s">
        <v>264</v>
      </c>
      <c r="C51" s="13" t="s">
        <v>82</v>
      </c>
      <c r="E51" s="29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QUIEVREUXEDDY</v>
      </c>
      <c r="B52" s="13" t="s">
        <v>265</v>
      </c>
      <c r="C52" s="13" t="s">
        <v>132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CHALLEEMMANUELLE</v>
      </c>
      <c r="B53" s="32" t="s">
        <v>234</v>
      </c>
      <c r="C53" s="32" t="s">
        <v>143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BEQUETGINETTE</v>
      </c>
      <c r="B54" s="32" t="s">
        <v>230</v>
      </c>
      <c r="C54" s="32" t="s">
        <v>231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MATONHERMAN</v>
      </c>
      <c r="B55" s="13" t="s">
        <v>224</v>
      </c>
      <c r="C55" s="13" t="s">
        <v>113</v>
      </c>
      <c r="E55" s="29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FAUCONNIERISABELLE F.</v>
      </c>
      <c r="B56" s="32" t="s">
        <v>242</v>
      </c>
      <c r="C56" s="32" t="s">
        <v>243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PLETINCKXISABELLE P.</v>
      </c>
      <c r="B57" s="32" t="s">
        <v>203</v>
      </c>
      <c r="C57" s="32" t="s">
        <v>159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AISSATOUISSA</v>
      </c>
      <c r="B58" s="32" t="s">
        <v>226</v>
      </c>
      <c r="C58" s="32" t="s">
        <v>227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LEHAIREIVAN</v>
      </c>
      <c r="B59" s="13" t="s">
        <v>220</v>
      </c>
      <c r="C59" s="13" t="s">
        <v>162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MINOTJÉRÔME</v>
      </c>
      <c r="B60" s="13" t="s">
        <v>261</v>
      </c>
      <c r="C60" s="13" t="s">
        <v>109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 ERTBRUGGENJOHAN</v>
      </c>
      <c r="B61" s="13" t="s">
        <v>269</v>
      </c>
      <c r="C61" s="13" t="s">
        <v>270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VANHOUCHELAURENT</v>
      </c>
      <c r="B62" s="13" t="s">
        <v>271</v>
      </c>
      <c r="C62" s="13" t="s">
        <v>151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DURITALILIAN</v>
      </c>
      <c r="B63" s="13" t="s">
        <v>204</v>
      </c>
      <c r="C63" s="13" t="s">
        <v>152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TRAENMARTINE T.</v>
      </c>
      <c r="B66" s="32" t="s">
        <v>268</v>
      </c>
      <c r="C66" s="32" t="s">
        <v>178</v>
      </c>
      <c r="E66" s="29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BERTHEREAUPASCAL</v>
      </c>
      <c r="B67" s="13" t="s">
        <v>232</v>
      </c>
      <c r="C67" s="13" t="s">
        <v>233</v>
      </c>
      <c r="F67" s="0" t="str">
        <f aca="false">IF(D67&gt;0,ROUND(101-(D67*100/$C$2),2),"")</f>
        <v/>
      </c>
    </row>
    <row r="68" customFormat="false" ht="15" hidden="false" customHeight="false" outlineLevel="0" collapsed="false">
      <c r="A68" s="0" t="str">
        <f aca="false">UPPER(B68)&amp;UPPER(C68)</f>
        <v>DEFREYNETHOMAS</v>
      </c>
      <c r="B68" s="13" t="s">
        <v>238</v>
      </c>
      <c r="C68" s="13" t="s">
        <v>239</v>
      </c>
      <c r="F68" s="0" t="str">
        <f aca="false">IF(D68&gt;0,ROUND(101-(D68*100/$C$2),2),"")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1" colorId="64" zoomScale="100" zoomScaleNormal="100" zoomScalePageLayoutView="100" workbookViewId="0">
      <selection pane="topLeft" activeCell="C54" activeCellId="0" sqref="C54"/>
    </sheetView>
  </sheetViews>
  <sheetFormatPr defaultRowHeight="15" zeroHeight="false" outlineLevelRow="0" outlineLevelCol="1"/>
  <cols>
    <col collapsed="false" customWidth="true" hidden="true" outlineLevel="0" max="1" min="1" style="0" width="9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422</v>
      </c>
      <c r="C1" s="21"/>
      <c r="N1" s="26"/>
      <c r="O1" s="21"/>
    </row>
    <row r="2" customFormat="false" ht="15" hidden="false" customHeight="false" outlineLevel="0" collapsed="false">
      <c r="B2" s="13" t="s">
        <v>194</v>
      </c>
      <c r="C2" s="13" t="n">
        <v>258</v>
      </c>
      <c r="H2" s="1" t="s">
        <v>195</v>
      </c>
      <c r="N2" s="0" t="s">
        <v>194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423</v>
      </c>
      <c r="I3" s="31" t="n">
        <v>0.0233796296296296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420</v>
      </c>
      <c r="U3" s="43" t="n">
        <v>0</v>
      </c>
      <c r="V3" s="29"/>
    </row>
    <row r="4" customFormat="false" ht="15" hidden="false" customHeight="false" outlineLevel="0" collapsed="false">
      <c r="A4" s="0" t="str">
        <f aca="false">UPPER(B4)&amp;UPPER(C4)</f>
        <v>RUBAYCHRISTOPHE</v>
      </c>
      <c r="B4" s="13" t="s">
        <v>208</v>
      </c>
      <c r="C4" s="13" t="s">
        <v>70</v>
      </c>
      <c r="D4" s="0" t="n">
        <v>85</v>
      </c>
      <c r="E4" s="29" t="n">
        <v>0.0329513888888889</v>
      </c>
      <c r="F4" s="0" t="n">
        <f aca="false">IF(D4&gt;0,ROUND(101-(D4*100/$C$2),2),"")</f>
        <v>68.05</v>
      </c>
      <c r="H4" s="0" t="str">
        <f aca="false">D4&amp;" "&amp;PROPER(C4)&amp;" "</f>
        <v>85 Christophe </v>
      </c>
      <c r="I4" s="31" t="n">
        <f aca="false">E4</f>
        <v>0.0329513888888889</v>
      </c>
      <c r="J4" s="29" t="s">
        <v>202</v>
      </c>
      <c r="K4" s="0" t="n">
        <f aca="false">F4</f>
        <v>68.05</v>
      </c>
      <c r="M4" s="0" t="str">
        <f aca="false">UPPER(N4)&amp;UPPER(O4)</f>
        <v/>
      </c>
      <c r="N4" s="13"/>
      <c r="O4" s="13"/>
      <c r="Q4" s="43"/>
      <c r="T4" s="0" t="str">
        <f aca="false">P4&amp;" "&amp;PROPER(O4)&amp;" "</f>
        <v>  </v>
      </c>
      <c r="U4" s="43" t="n">
        <f aca="false">Q4</f>
        <v>0</v>
      </c>
      <c r="V4" s="29" t="s">
        <v>202</v>
      </c>
      <c r="W4" s="0" t="n">
        <f aca="false">R4</f>
        <v>0</v>
      </c>
    </row>
    <row r="5" customFormat="false" ht="15" hidden="false" customHeight="false" outlineLevel="0" collapsed="false">
      <c r="A5" s="0" t="str">
        <f aca="false">UPPER(B5)&amp;UPPER(C5)</f>
        <v>PLETINCKXSYLVIE P.</v>
      </c>
      <c r="B5" s="32" t="s">
        <v>203</v>
      </c>
      <c r="C5" s="32" t="s">
        <v>72</v>
      </c>
      <c r="D5" s="0" t="n">
        <v>102</v>
      </c>
      <c r="E5" s="29" t="n">
        <v>0.0344328703703704</v>
      </c>
      <c r="F5" s="0" t="n">
        <f aca="false">IF(D5&gt;0,ROUND(101-(D5*100/$C$2),2),"")</f>
        <v>61.47</v>
      </c>
      <c r="H5" s="0" t="str">
        <f aca="false">D5&amp;" "&amp;PROPER(C5)&amp;" "</f>
        <v>102 Sylvie P. </v>
      </c>
      <c r="I5" s="31" t="n">
        <f aca="false">E5</f>
        <v>0.0344328703703704</v>
      </c>
      <c r="J5" s="29" t="s">
        <v>202</v>
      </c>
      <c r="K5" s="0" t="n">
        <f aca="false">F5</f>
        <v>61.47</v>
      </c>
      <c r="M5" s="0" t="str">
        <f aca="false">UPPER(N5)&amp;UPPER(O5)</f>
        <v/>
      </c>
      <c r="N5" s="32"/>
      <c r="O5" s="32"/>
      <c r="Q5" s="35"/>
      <c r="T5" s="0" t="str">
        <f aca="false">P5&amp;" "&amp;PROPER(O5)&amp;" "</f>
        <v>  </v>
      </c>
      <c r="U5" s="29"/>
      <c r="V5" s="29"/>
    </row>
    <row r="6" customFormat="false" ht="15" hidden="false" customHeight="false" outlineLevel="0" collapsed="false">
      <c r="A6" s="0" t="str">
        <f aca="false">UPPER(B6)&amp;UPPER(C6)</f>
        <v>FONTAINEAMÉLIE</v>
      </c>
      <c r="B6" s="32" t="s">
        <v>246</v>
      </c>
      <c r="C6" s="32" t="s">
        <v>80</v>
      </c>
      <c r="D6" s="0" t="n">
        <v>103</v>
      </c>
      <c r="E6" s="29" t="n">
        <v>0.0344444444444444</v>
      </c>
      <c r="F6" s="0" t="n">
        <f aca="false">IF(D6&gt;0,ROUND(101-(D6*100/$C$2),2),"")</f>
        <v>61.08</v>
      </c>
      <c r="H6" s="0" t="str">
        <f aca="false">D6&amp;" "&amp;PROPER(C6)&amp;" "</f>
        <v>103 Amélie </v>
      </c>
      <c r="I6" s="31" t="n">
        <f aca="false">E6</f>
        <v>0.0344444444444444</v>
      </c>
      <c r="J6" s="29" t="s">
        <v>202</v>
      </c>
      <c r="K6" s="0" t="n">
        <f aca="false">F6</f>
        <v>61.08</v>
      </c>
      <c r="M6" s="0" t="str">
        <f aca="false">UPPER(N6)&amp;UPPER(O6)</f>
        <v/>
      </c>
      <c r="N6" s="32"/>
      <c r="O6" s="32"/>
      <c r="Q6" s="35"/>
      <c r="U6" s="29"/>
      <c r="V6" s="29"/>
    </row>
    <row r="7" customFormat="false" ht="15" hidden="false" customHeight="false" outlineLevel="0" collapsed="false">
      <c r="A7" s="0" t="str">
        <f aca="false">UPPER(B7)&amp;UPPER(C7)</f>
        <v>CHARLIERBAUDOUIN</v>
      </c>
      <c r="B7" s="13" t="s">
        <v>207</v>
      </c>
      <c r="C7" s="13" t="s">
        <v>89</v>
      </c>
      <c r="D7" s="0" t="n">
        <v>166</v>
      </c>
      <c r="E7" s="29" t="n">
        <v>0.0389351851851852</v>
      </c>
      <c r="F7" s="0" t="n">
        <f aca="false">IF(D7&gt;0,ROUND(101-(D7*100/$C$2),2),"")</f>
        <v>36.66</v>
      </c>
      <c r="H7" s="0" t="str">
        <f aca="false">D7&amp;" "&amp;PROPER(C7)&amp;" "</f>
        <v>166 Baudouin </v>
      </c>
      <c r="I7" s="31" t="n">
        <f aca="false">E7</f>
        <v>0.0389351851851852</v>
      </c>
      <c r="J7" s="29" t="s">
        <v>202</v>
      </c>
      <c r="K7" s="0" t="n">
        <f aca="false">F7</f>
        <v>36.66</v>
      </c>
      <c r="M7" s="0" t="str">
        <f aca="false">UPPER(N7)&amp;UPPER(O7)</f>
        <v/>
      </c>
      <c r="N7" s="32"/>
      <c r="O7" s="32"/>
      <c r="Q7" s="35"/>
      <c r="U7" s="29"/>
      <c r="V7" s="29"/>
    </row>
    <row r="8" customFormat="false" ht="15" hidden="false" customHeight="false" outlineLevel="0" collapsed="false">
      <c r="A8" s="0" t="str">
        <f aca="false">UPPER(B8)&amp;UPPER(C8)</f>
        <v>HUSTINMARC H.</v>
      </c>
      <c r="B8" s="13" t="s">
        <v>221</v>
      </c>
      <c r="C8" s="13" t="s">
        <v>156</v>
      </c>
      <c r="D8" s="0" t="n">
        <v>168</v>
      </c>
      <c r="E8" s="29" t="n">
        <v>0.0391203703703704</v>
      </c>
      <c r="F8" s="0" t="n">
        <f aca="false">IF(D8&gt;0,ROUND(101-(D8*100/$C$2),2),"")</f>
        <v>35.88</v>
      </c>
      <c r="H8" s="0" t="str">
        <f aca="false">D8&amp;" "&amp;PROPER(C8)&amp;" "</f>
        <v>168 Marc H. </v>
      </c>
      <c r="I8" s="31" t="n">
        <f aca="false">E8</f>
        <v>0.0391203703703704</v>
      </c>
      <c r="J8" s="29" t="s">
        <v>202</v>
      </c>
      <c r="K8" s="0" t="n">
        <f aca="false">F8</f>
        <v>35.88</v>
      </c>
      <c r="M8" s="0" t="str">
        <f aca="false">UPPER(N8)&amp;UPPER(O8)</f>
        <v/>
      </c>
      <c r="N8" s="32"/>
      <c r="O8" s="32"/>
      <c r="Q8" s="29"/>
      <c r="U8" s="29"/>
      <c r="V8" s="29"/>
    </row>
    <row r="9" customFormat="false" ht="15" hidden="false" customHeight="false" outlineLevel="0" collapsed="false">
      <c r="A9" s="0" t="str">
        <f aca="false">UPPER(B9)&amp;UPPER(C9)</f>
        <v>LAGAERTRITA</v>
      </c>
      <c r="B9" s="32" t="s">
        <v>209</v>
      </c>
      <c r="C9" s="32" t="s">
        <v>91</v>
      </c>
      <c r="D9" s="0" t="n">
        <v>174</v>
      </c>
      <c r="E9" s="29" t="n">
        <v>0.0394907407407407</v>
      </c>
      <c r="F9" s="0" t="n">
        <f aca="false">IF(D9&gt;0,ROUND(101-(D9*100/$C$2),2),"")</f>
        <v>33.56</v>
      </c>
      <c r="H9" s="0" t="str">
        <f aca="false">D9&amp;" "&amp;PROPER(C9)&amp;" "</f>
        <v>174 Rita </v>
      </c>
      <c r="I9" s="31" t="n">
        <f aca="false">E9</f>
        <v>0.0394907407407407</v>
      </c>
      <c r="J9" s="29" t="s">
        <v>202</v>
      </c>
      <c r="K9" s="0" t="n">
        <f aca="false">F9</f>
        <v>33.56</v>
      </c>
      <c r="M9" s="0" t="str">
        <f aca="false">UPPER(N9)&amp;UPPER(O9)</f>
        <v/>
      </c>
      <c r="N9" s="32"/>
      <c r="O9" s="32"/>
      <c r="Q9" s="35"/>
      <c r="U9" s="29"/>
      <c r="V9" s="29"/>
    </row>
    <row r="10" customFormat="false" ht="15" hidden="false" customHeight="false" outlineLevel="0" collapsed="false">
      <c r="A10" s="0" t="str">
        <f aca="false">UPPER(B10)&amp;UPPER(C10)</f>
        <v>DURITAZOLIKA</v>
      </c>
      <c r="B10" s="13" t="s">
        <v>204</v>
      </c>
      <c r="C10" s="13" t="s">
        <v>62</v>
      </c>
      <c r="E10" s="29"/>
      <c r="F10" s="0" t="str">
        <f aca="false">IF(D10&gt;0,ROUND(101-(D10*100/$C$2),2),"")</f>
        <v/>
      </c>
      <c r="H10" s="0" t="s">
        <v>424</v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FURNARIROBERTO</v>
      </c>
      <c r="B11" s="13" t="s">
        <v>247</v>
      </c>
      <c r="C11" s="13" t="s">
        <v>64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ALVAREZ BLANCOMANUEL</v>
      </c>
      <c r="B12" s="13" t="s">
        <v>228</v>
      </c>
      <c r="C12" s="13" t="s">
        <v>74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MAJAQUENTIN</v>
      </c>
      <c r="B13" s="13" t="s">
        <v>255</v>
      </c>
      <c r="C13" s="13" t="s">
        <v>95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KONTOLEONARYS</v>
      </c>
      <c r="B14" s="13" t="s">
        <v>212</v>
      </c>
      <c r="C14" s="13" t="s">
        <v>123</v>
      </c>
      <c r="E14" s="35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DE CONINCKBENOÎT</v>
      </c>
      <c r="B15" s="13" t="s">
        <v>201</v>
      </c>
      <c r="C15" s="13" t="s">
        <v>60</v>
      </c>
      <c r="E15" s="35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GAGNONMARIE-JOSÉE</v>
      </c>
      <c r="B16" s="32" t="s">
        <v>248</v>
      </c>
      <c r="C16" s="32" t="s">
        <v>97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DE ROECKMONIQUE</v>
      </c>
      <c r="B17" s="32" t="s">
        <v>237</v>
      </c>
      <c r="C17" s="32" t="s">
        <v>105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DEMOULINOLIVIER</v>
      </c>
      <c r="B18" s="13" t="s">
        <v>206</v>
      </c>
      <c r="C18" s="13" t="s">
        <v>66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GLIBERTLAETITIA</v>
      </c>
      <c r="B19" s="32" t="s">
        <v>250</v>
      </c>
      <c r="C19" s="32" t="s">
        <v>85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DURITAJANIKA</v>
      </c>
      <c r="B20" s="13" t="s">
        <v>204</v>
      </c>
      <c r="C20" s="13" t="s">
        <v>128</v>
      </c>
      <c r="E20" s="35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HAYETTEELOÏSE</v>
      </c>
      <c r="B21" s="32" t="s">
        <v>251</v>
      </c>
      <c r="C21" s="32" t="s">
        <v>170</v>
      </c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EECKHOUTMARC E.</v>
      </c>
      <c r="B22" s="13" t="s">
        <v>223</v>
      </c>
      <c r="C22" s="13" t="s">
        <v>78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LEHAIREDAVID L.</v>
      </c>
      <c r="B23" s="13" t="s">
        <v>220</v>
      </c>
      <c r="C23" s="13" t="s">
        <v>99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TCHATCHOUANG NANAPRUDENCE</v>
      </c>
      <c r="B24" s="32" t="s">
        <v>267</v>
      </c>
      <c r="C24" s="32" t="s">
        <v>121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MARTINPATRICIA</v>
      </c>
      <c r="B25" s="32" t="s">
        <v>257</v>
      </c>
      <c r="C25" s="32" t="s">
        <v>107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WASTERZAKFREDERIK</v>
      </c>
      <c r="B26" s="13" t="s">
        <v>218</v>
      </c>
      <c r="C26" s="13" t="s">
        <v>111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VERMEEREDIDIER</v>
      </c>
      <c r="B27" s="13" t="s">
        <v>272</v>
      </c>
      <c r="C27" s="13" t="s">
        <v>58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MAROTTAROCCO</v>
      </c>
      <c r="B28" s="13" t="s">
        <v>256</v>
      </c>
      <c r="C28" s="13" t="s">
        <v>168</v>
      </c>
      <c r="E28" s="35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DERIDDERRODNEY</v>
      </c>
      <c r="B29" s="13" t="s">
        <v>217</v>
      </c>
      <c r="C29" s="13" t="s">
        <v>76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LEHAIREFRANCIS</v>
      </c>
      <c r="B30" s="13" t="s">
        <v>220</v>
      </c>
      <c r="C30" s="13" t="s">
        <v>253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FABRISHUGO</v>
      </c>
      <c r="B31" s="13" t="s">
        <v>222</v>
      </c>
      <c r="C31" s="13" t="s">
        <v>68</v>
      </c>
      <c r="E31" s="35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CHARLIERYANNICK</v>
      </c>
      <c r="B32" s="13" t="s">
        <v>207</v>
      </c>
      <c r="C32" s="13" t="s">
        <v>235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QUINTYNMATHIEU</v>
      </c>
      <c r="B33" s="13" t="s">
        <v>214</v>
      </c>
      <c r="C33" s="13" t="s">
        <v>115</v>
      </c>
      <c r="E33" s="35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FABRISJONATHAN</v>
      </c>
      <c r="B34" s="13" t="s">
        <v>222</v>
      </c>
      <c r="C34" s="13" t="s">
        <v>83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MERTENSANNE</v>
      </c>
      <c r="B35" s="32" t="s">
        <v>260</v>
      </c>
      <c r="C35" s="32" t="s">
        <v>119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GASKINRUDI</v>
      </c>
      <c r="B36" s="13" t="s">
        <v>213</v>
      </c>
      <c r="C36" s="13" t="s">
        <v>103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COOSEMANSISABELLE C.</v>
      </c>
      <c r="B37" s="32" t="s">
        <v>211</v>
      </c>
      <c r="C37" s="32" t="s">
        <v>101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LANGHENDRIESDOMINIQUE L.</v>
      </c>
      <c r="B38" s="32" t="s">
        <v>252</v>
      </c>
      <c r="C38" s="32" t="s">
        <v>130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DUMONTDOMINIQUE D.</v>
      </c>
      <c r="B39" s="32" t="s">
        <v>241</v>
      </c>
      <c r="C39" s="32" t="s">
        <v>125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COLLARDBERNADETTE</v>
      </c>
      <c r="B40" s="32" t="s">
        <v>236</v>
      </c>
      <c r="C40" s="32" t="s">
        <v>145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ANDRIESSENSBRIGITTE</v>
      </c>
      <c r="B41" s="32" t="s">
        <v>229</v>
      </c>
      <c r="C41" s="32" t="s">
        <v>117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DOYENFANNY</v>
      </c>
      <c r="B42" s="32" t="s">
        <v>240</v>
      </c>
      <c r="C42" s="32" t="s">
        <v>164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MEHOUDENSALAIN</v>
      </c>
      <c r="B43" s="13" t="s">
        <v>258</v>
      </c>
      <c r="C43" s="13" t="s">
        <v>259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MORO LAVADOAMBROSIO</v>
      </c>
      <c r="B44" s="13" t="s">
        <v>262</v>
      </c>
      <c r="C44" s="13" t="s">
        <v>263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HOCQUETBENJAMIN</v>
      </c>
      <c r="B45" s="13" t="s">
        <v>216</v>
      </c>
      <c r="C45" s="13" t="s">
        <v>93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VANCUTSEMBERTRAND</v>
      </c>
      <c r="B46" s="13" t="s">
        <v>205</v>
      </c>
      <c r="C46" s="13" t="s">
        <v>87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FIACCAPRILECARMELA</v>
      </c>
      <c r="B47" s="32" t="s">
        <v>244</v>
      </c>
      <c r="C47" s="32" t="s">
        <v>245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PARADADAVID P.</v>
      </c>
      <c r="B48" s="13" t="s">
        <v>264</v>
      </c>
      <c r="C48" s="13" t="s">
        <v>82</v>
      </c>
      <c r="E48" s="29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QUIEVREUXEDDY</v>
      </c>
      <c r="B49" s="13" t="s">
        <v>265</v>
      </c>
      <c r="C49" s="13" t="s">
        <v>132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CHALLEEMMANUELLE</v>
      </c>
      <c r="B50" s="32" t="s">
        <v>234</v>
      </c>
      <c r="C50" s="32" t="s">
        <v>143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BEQUETGINETTE</v>
      </c>
      <c r="B51" s="32" t="s">
        <v>230</v>
      </c>
      <c r="C51" s="32" t="s">
        <v>231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MATONHERMAN</v>
      </c>
      <c r="B52" s="13" t="s">
        <v>224</v>
      </c>
      <c r="C52" s="13" t="s">
        <v>113</v>
      </c>
      <c r="E52" s="29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FAUCONNIERISABELLE F.</v>
      </c>
      <c r="B53" s="32" t="s">
        <v>242</v>
      </c>
      <c r="C53" s="32" t="s">
        <v>243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PLETINCKXISABELLE P.</v>
      </c>
      <c r="B54" s="32" t="s">
        <v>203</v>
      </c>
      <c r="C54" s="32" t="s">
        <v>159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AISSATOUISSA</v>
      </c>
      <c r="B55" s="32" t="s">
        <v>226</v>
      </c>
      <c r="C55" s="32" t="s">
        <v>227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LEHAIREIVAN</v>
      </c>
      <c r="B56" s="13" t="s">
        <v>220</v>
      </c>
      <c r="C56" s="13" t="s">
        <v>162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MINOTJÉRÔME</v>
      </c>
      <c r="B57" s="13" t="s">
        <v>261</v>
      </c>
      <c r="C57" s="13" t="s">
        <v>109</v>
      </c>
      <c r="E57" s="29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VAN ERTBRUGGENJOHAN</v>
      </c>
      <c r="B58" s="13" t="s">
        <v>269</v>
      </c>
      <c r="C58" s="13" t="s">
        <v>270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GINEPROLAURENCE</v>
      </c>
      <c r="B59" s="32" t="s">
        <v>249</v>
      </c>
      <c r="C59" s="32" t="s">
        <v>166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SIRAUXLAURENT</v>
      </c>
      <c r="B60" s="13" t="s">
        <v>266</v>
      </c>
      <c r="C60" s="13" t="s">
        <v>151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ZOCASTELLOMARCO</v>
      </c>
      <c r="B63" s="13" t="s">
        <v>273</v>
      </c>
      <c r="C63" s="13" t="s">
        <v>274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BRICHETMARTINE B.</v>
      </c>
      <c r="B64" s="32" t="s">
        <v>225</v>
      </c>
      <c r="C64" s="32" t="s">
        <v>141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TRAENMARTINE T.</v>
      </c>
      <c r="B65" s="32" t="s">
        <v>268</v>
      </c>
      <c r="C65" s="32" t="s">
        <v>178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MAHYSYLVIE M.</v>
      </c>
      <c r="B67" s="32" t="s">
        <v>254</v>
      </c>
      <c r="C67" s="32" t="s">
        <v>127</v>
      </c>
      <c r="E67" s="29"/>
      <c r="F67" s="0" t="str">
        <f aca="false">IF(D67&gt;0,ROUND(101-(D67*100/$C$2),2),"")</f>
        <v/>
      </c>
    </row>
    <row r="68" customFormat="false" ht="15" hidden="false" customHeight="false" outlineLevel="0" collapsed="false">
      <c r="A68" s="0" t="str">
        <f aca="false">UPPER(B68)&amp;UPPER(C68)</f>
        <v>DEFREYNETHOMAS</v>
      </c>
      <c r="B68" s="13" t="s">
        <v>238</v>
      </c>
      <c r="C68" s="13" t="s">
        <v>239</v>
      </c>
      <c r="F68" s="0" t="str">
        <f aca="false">IF(D68&gt;0,ROUND(101-(D68*100/$C$2),2),"")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0" colorId="64" zoomScale="100" zoomScaleNormal="100" zoomScalePageLayoutView="100" workbookViewId="0">
      <selection pane="topLeft" activeCell="B53" activeCellId="0" sqref="B53"/>
    </sheetView>
  </sheetViews>
  <sheetFormatPr defaultRowHeight="15" zeroHeight="false" outlineLevelRow="0" outlineLevelCol="1"/>
  <cols>
    <col collapsed="false" customWidth="true" hidden="true" outlineLevel="0" max="1" min="1" style="0" width="9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425</v>
      </c>
      <c r="C1" s="21"/>
      <c r="N1" s="26"/>
      <c r="O1" s="21"/>
    </row>
    <row r="2" customFormat="false" ht="15" hidden="false" customHeight="false" outlineLevel="0" collapsed="false">
      <c r="B2" s="13" t="s">
        <v>194</v>
      </c>
      <c r="C2" s="13" t="n">
        <v>468</v>
      </c>
      <c r="H2" s="1" t="s">
        <v>195</v>
      </c>
      <c r="N2" s="0" t="s">
        <v>194</v>
      </c>
      <c r="O2" s="0" t="n">
        <v>57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316</v>
      </c>
      <c r="I3" s="29" t="n">
        <v>0.0270486111111111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420</v>
      </c>
      <c r="U3" s="43" t="n">
        <v>0</v>
      </c>
      <c r="V3" s="29"/>
    </row>
    <row r="4" customFormat="false" ht="15" hidden="false" customHeight="false" outlineLevel="0" collapsed="false">
      <c r="A4" s="0" t="str">
        <f aca="false">UPPER(B4)&amp;UPPER(C4)</f>
        <v>DURITAZOLIKA</v>
      </c>
      <c r="B4" s="13" t="s">
        <v>204</v>
      </c>
      <c r="C4" s="13" t="s">
        <v>62</v>
      </c>
      <c r="D4" s="0" t="n">
        <v>48</v>
      </c>
      <c r="E4" s="29" t="n">
        <v>0.0349189814814815</v>
      </c>
      <c r="F4" s="0" t="n">
        <f aca="false">IF(D4&gt;0,ROUND(101-(D4*100/$C$2),2),"")</f>
        <v>90.74</v>
      </c>
      <c r="H4" s="0" t="str">
        <f aca="false">D4&amp;" "&amp;PROPER(C4)&amp;" "</f>
        <v>48 Zolika </v>
      </c>
      <c r="I4" s="29" t="n">
        <f aca="false">E4</f>
        <v>0.0349189814814815</v>
      </c>
      <c r="J4" s="29" t="s">
        <v>202</v>
      </c>
      <c r="K4" s="0" t="n">
        <f aca="false">F4</f>
        <v>90.74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8</v>
      </c>
      <c r="Q4" s="43" t="n">
        <v>0.0160069444444444</v>
      </c>
      <c r="R4" s="0" t="n">
        <f aca="false">ROUND((101-(P4*100/$O$2))*0.8,2)</f>
        <v>69.57</v>
      </c>
      <c r="T4" s="0" t="str">
        <f aca="false">P4&amp;" "&amp;PROPER(O4)&amp;" "</f>
        <v>8 Hugo </v>
      </c>
      <c r="U4" s="43" t="n">
        <f aca="false">Q4</f>
        <v>0.0160069444444444</v>
      </c>
      <c r="V4" s="29" t="s">
        <v>202</v>
      </c>
      <c r="W4" s="0" t="n">
        <f aca="false">R4</f>
        <v>69.57</v>
      </c>
    </row>
    <row r="5" customFormat="false" ht="15" hidden="false" customHeight="false" outlineLevel="0" collapsed="false">
      <c r="A5" s="0" t="str">
        <f aca="false">UPPER(B5)&amp;UPPER(C5)</f>
        <v>FURNARIROBERTO</v>
      </c>
      <c r="B5" s="13" t="s">
        <v>247</v>
      </c>
      <c r="C5" s="13" t="s">
        <v>64</v>
      </c>
      <c r="D5" s="0" t="n">
        <v>56</v>
      </c>
      <c r="E5" s="29" t="n">
        <v>0.0353240740740741</v>
      </c>
      <c r="F5" s="0" t="n">
        <f aca="false">IF(D5&gt;0,ROUND(101-(D5*100/$C$2),2),"")</f>
        <v>89.03</v>
      </c>
      <c r="H5" s="0" t="str">
        <f aca="false">D5&amp;" "&amp;PROPER(C5)&amp;" "</f>
        <v>56 Roberto </v>
      </c>
      <c r="I5" s="29" t="n">
        <f aca="false">E5</f>
        <v>0.0353240740740741</v>
      </c>
      <c r="J5" s="29" t="s">
        <v>202</v>
      </c>
      <c r="K5" s="0" t="n">
        <f aca="false">F5</f>
        <v>89.03</v>
      </c>
      <c r="M5" s="0" t="str">
        <f aca="false">UPPER(N5)&amp;UPPER(O5)</f>
        <v/>
      </c>
      <c r="N5" s="32"/>
      <c r="O5" s="32"/>
      <c r="P5" s="0" t="s">
        <v>426</v>
      </c>
      <c r="Q5" s="35"/>
      <c r="T5" s="0" t="str">
        <f aca="false">P5&amp;" "&amp;PROPER(O5)&amp;" "</f>
        <v>57 classés  </v>
      </c>
      <c r="U5" s="29"/>
      <c r="V5" s="29"/>
    </row>
    <row r="6" customFormat="false" ht="15" hidden="false" customHeight="false" outlineLevel="0" collapsed="false">
      <c r="A6" s="0" t="str">
        <f aca="false">UPPER(B6)&amp;UPPER(C6)</f>
        <v>ALVAREZ BLANCOMANUEL</v>
      </c>
      <c r="B6" s="13" t="s">
        <v>228</v>
      </c>
      <c r="C6" s="13" t="s">
        <v>74</v>
      </c>
      <c r="D6" s="0" t="n">
        <v>192</v>
      </c>
      <c r="E6" s="29" t="n">
        <v>0.0425578703703704</v>
      </c>
      <c r="F6" s="0" t="n">
        <f aca="false">IF(D6&gt;0,ROUND(101-(D6*100/$C$2),2),"")</f>
        <v>59.97</v>
      </c>
      <c r="H6" s="0" t="str">
        <f aca="false">D6&amp;" "&amp;PROPER(C6)&amp;" "</f>
        <v>192 Manuel </v>
      </c>
      <c r="I6" s="29" t="n">
        <f aca="false">E6</f>
        <v>0.0425578703703704</v>
      </c>
      <c r="J6" s="29" t="s">
        <v>202</v>
      </c>
      <c r="K6" s="0" t="n">
        <f aca="false">F6</f>
        <v>59.97</v>
      </c>
      <c r="M6" s="0" t="str">
        <f aca="false">UPPER(N6)&amp;UPPER(O6)</f>
        <v/>
      </c>
      <c r="N6" s="32"/>
      <c r="O6" s="32"/>
      <c r="Q6" s="35"/>
      <c r="U6" s="29"/>
      <c r="V6" s="29"/>
    </row>
    <row r="7" customFormat="false" ht="15" hidden="false" customHeight="false" outlineLevel="0" collapsed="false">
      <c r="A7" s="0" t="str">
        <f aca="false">UPPER(B7)&amp;UPPER(C7)</f>
        <v>MAJAQUENTIN</v>
      </c>
      <c r="B7" s="13" t="s">
        <v>255</v>
      </c>
      <c r="C7" s="13" t="s">
        <v>95</v>
      </c>
      <c r="D7" s="0" t="n">
        <v>339</v>
      </c>
      <c r="E7" s="29" t="n">
        <v>0.0491550925925926</v>
      </c>
      <c r="F7" s="0" t="n">
        <f aca="false">IF(D7&gt;0,ROUND(101-(D7*100/$C$2),2),"")</f>
        <v>28.56</v>
      </c>
      <c r="H7" s="0" t="str">
        <f aca="false">D7&amp;" "&amp;PROPER(C7)&amp;" "</f>
        <v>339 Quentin </v>
      </c>
      <c r="I7" s="29" t="n">
        <f aca="false">E7</f>
        <v>0.0491550925925926</v>
      </c>
      <c r="J7" s="29" t="s">
        <v>202</v>
      </c>
      <c r="K7" s="0" t="n">
        <f aca="false">F7</f>
        <v>28.56</v>
      </c>
      <c r="M7" s="0" t="str">
        <f aca="false">UPPER(N7)&amp;UPPER(O7)</f>
        <v/>
      </c>
      <c r="N7" s="32"/>
      <c r="O7" s="32"/>
      <c r="Q7" s="35"/>
      <c r="U7" s="29"/>
      <c r="V7" s="29"/>
    </row>
    <row r="8" customFormat="false" ht="15" hidden="false" customHeight="false" outlineLevel="0" collapsed="false">
      <c r="A8" s="0" t="str">
        <f aca="false">UPPER(B8)&amp;UPPER(C8)</f>
        <v>CHARLIERBAUDOUIN</v>
      </c>
      <c r="B8" s="13" t="s">
        <v>207</v>
      </c>
      <c r="C8" s="13" t="s">
        <v>89</v>
      </c>
      <c r="D8" s="0" t="n">
        <v>361</v>
      </c>
      <c r="E8" s="29" t="n">
        <v>0.0503009259259259</v>
      </c>
      <c r="F8" s="0" t="n">
        <f aca="false">IF(D8&gt;0,ROUND(101-(D8*100/$C$2),2),"")</f>
        <v>23.86</v>
      </c>
      <c r="H8" s="0" t="str">
        <f aca="false">D8&amp;" "&amp;PROPER(C8)&amp;" "</f>
        <v>361 Baudouin </v>
      </c>
      <c r="I8" s="29" t="n">
        <f aca="false">E8</f>
        <v>0.0503009259259259</v>
      </c>
      <c r="J8" s="29" t="s">
        <v>202</v>
      </c>
      <c r="K8" s="0" t="n">
        <f aca="false">F8</f>
        <v>23.86</v>
      </c>
      <c r="M8" s="0" t="str">
        <f aca="false">UPPER(N8)&amp;UPPER(O8)</f>
        <v/>
      </c>
      <c r="N8" s="32"/>
      <c r="O8" s="32"/>
      <c r="Q8" s="29"/>
      <c r="U8" s="29"/>
      <c r="V8" s="29"/>
    </row>
    <row r="9" customFormat="false" ht="15" hidden="false" customHeight="false" outlineLevel="0" collapsed="false">
      <c r="A9" s="0" t="str">
        <f aca="false">UPPER(B9)&amp;UPPER(C9)</f>
        <v>KONTOLEONARYS</v>
      </c>
      <c r="B9" s="13" t="s">
        <v>212</v>
      </c>
      <c r="C9" s="13" t="s">
        <v>123</v>
      </c>
      <c r="D9" s="0" t="n">
        <v>383</v>
      </c>
      <c r="E9" s="35" t="n">
        <v>0.0514583333333333</v>
      </c>
      <c r="F9" s="0" t="n">
        <f aca="false">IF(D9&gt;0,ROUND(101-(D9*100/$C$2),2),"")</f>
        <v>19.16</v>
      </c>
      <c r="H9" s="18" t="s">
        <v>427</v>
      </c>
      <c r="I9" s="29"/>
      <c r="J9" s="29"/>
      <c r="M9" s="0" t="str">
        <f aca="false">UPPER(N9)&amp;UPPER(O9)</f>
        <v/>
      </c>
      <c r="N9" s="32"/>
      <c r="O9" s="32"/>
      <c r="Q9" s="35"/>
      <c r="U9" s="29"/>
      <c r="V9" s="29"/>
    </row>
    <row r="10" customFormat="false" ht="15" hidden="false" customHeight="false" outlineLevel="0" collapsed="false">
      <c r="A10" s="0" t="str">
        <f aca="false">UPPER(B10)&amp;UPPER(C10)</f>
        <v>DE CONINCKBENOÎT</v>
      </c>
      <c r="B10" s="13" t="s">
        <v>201</v>
      </c>
      <c r="C10" s="13" t="s">
        <v>60</v>
      </c>
      <c r="E10" s="35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LAGAERTRITA</v>
      </c>
      <c r="B11" s="32" t="s">
        <v>209</v>
      </c>
      <c r="C11" s="32" t="s">
        <v>91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GAGNONMARIE-JOSÉE</v>
      </c>
      <c r="B12" s="32" t="s">
        <v>248</v>
      </c>
      <c r="C12" s="32" t="s">
        <v>97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DE ROECKMONIQUE</v>
      </c>
      <c r="B13" s="32" t="s">
        <v>237</v>
      </c>
      <c r="C13" s="32" t="s">
        <v>105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DEMOULINOLIVIER</v>
      </c>
      <c r="B14" s="13" t="s">
        <v>206</v>
      </c>
      <c r="C14" s="13" t="s">
        <v>66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GLIBERTLAETITIA</v>
      </c>
      <c r="B15" s="32" t="s">
        <v>250</v>
      </c>
      <c r="C15" s="32" t="s">
        <v>85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PLETINCKXSYLVIE P.</v>
      </c>
      <c r="B16" s="32" t="s">
        <v>203</v>
      </c>
      <c r="C16" s="32" t="s">
        <v>72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DURITAJANIKA</v>
      </c>
      <c r="B17" s="13" t="s">
        <v>204</v>
      </c>
      <c r="C17" s="13" t="s">
        <v>128</v>
      </c>
      <c r="E17" s="35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HAYETTEELOÏSE</v>
      </c>
      <c r="B18" s="32" t="s">
        <v>251</v>
      </c>
      <c r="C18" s="32" t="s">
        <v>170</v>
      </c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EECKHOUTMARC E.</v>
      </c>
      <c r="B19" s="13" t="s">
        <v>223</v>
      </c>
      <c r="C19" s="13" t="s">
        <v>78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LEHAIREDAVID L.</v>
      </c>
      <c r="B20" s="13" t="s">
        <v>220</v>
      </c>
      <c r="C20" s="13" t="s">
        <v>99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TCHATCHOUANG NANAPRUDENCE</v>
      </c>
      <c r="B21" s="32" t="s">
        <v>267</v>
      </c>
      <c r="C21" s="32" t="s">
        <v>121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MARTINPATRICIA</v>
      </c>
      <c r="B22" s="32" t="s">
        <v>257</v>
      </c>
      <c r="C22" s="32" t="s">
        <v>107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WASTERZAKFREDERIK</v>
      </c>
      <c r="B23" s="13" t="s">
        <v>218</v>
      </c>
      <c r="C23" s="13" t="s">
        <v>111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VERMEEREDIDIER</v>
      </c>
      <c r="B24" s="13" t="s">
        <v>272</v>
      </c>
      <c r="C24" s="13" t="s">
        <v>58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MAROTTAROCCO</v>
      </c>
      <c r="B25" s="13" t="s">
        <v>256</v>
      </c>
      <c r="C25" s="13" t="s">
        <v>168</v>
      </c>
      <c r="E25" s="35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DERIDDERRODNEY</v>
      </c>
      <c r="B26" s="13" t="s">
        <v>217</v>
      </c>
      <c r="C26" s="13" t="s">
        <v>76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LEHAIREFRANCIS</v>
      </c>
      <c r="B27" s="13" t="s">
        <v>220</v>
      </c>
      <c r="C27" s="13" t="s">
        <v>253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FABRISHUGO</v>
      </c>
      <c r="B28" s="13" t="s">
        <v>222</v>
      </c>
      <c r="C28" s="13" t="s">
        <v>68</v>
      </c>
      <c r="E28" s="35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CHARLIERYANNICK</v>
      </c>
      <c r="B29" s="13" t="s">
        <v>207</v>
      </c>
      <c r="C29" s="13" t="s">
        <v>235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QUINTYNMATHIEU</v>
      </c>
      <c r="B30" s="13" t="s">
        <v>214</v>
      </c>
      <c r="C30" s="13" t="s">
        <v>115</v>
      </c>
      <c r="E30" s="35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FABRISJONATHAN</v>
      </c>
      <c r="B31" s="13" t="s">
        <v>222</v>
      </c>
      <c r="C31" s="13" t="s">
        <v>83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MERTENSANNE</v>
      </c>
      <c r="B32" s="32" t="s">
        <v>260</v>
      </c>
      <c r="C32" s="32" t="s">
        <v>119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GASKINRUDI</v>
      </c>
      <c r="B33" s="13" t="s">
        <v>213</v>
      </c>
      <c r="C33" s="13" t="s">
        <v>103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COOSEMANSISABELLE C.</v>
      </c>
      <c r="B34" s="32" t="s">
        <v>211</v>
      </c>
      <c r="C34" s="32" t="s">
        <v>101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LANGHENDRIESDOMINIQUE L.</v>
      </c>
      <c r="B35" s="32" t="s">
        <v>252</v>
      </c>
      <c r="C35" s="32" t="s">
        <v>130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DUMONTDOMINIQUE D.</v>
      </c>
      <c r="B36" s="32" t="s">
        <v>241</v>
      </c>
      <c r="C36" s="32" t="s">
        <v>125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COLLARDBERNADETTE</v>
      </c>
      <c r="B37" s="32" t="s">
        <v>236</v>
      </c>
      <c r="C37" s="32" t="s">
        <v>145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FONTAINEAMÉLIE</v>
      </c>
      <c r="B38" s="32" t="s">
        <v>246</v>
      </c>
      <c r="C38" s="32" t="s">
        <v>80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RUBAYCHRISTOPHE</v>
      </c>
      <c r="B39" s="13" t="s">
        <v>208</v>
      </c>
      <c r="C39" s="13" t="s">
        <v>70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ANDRIESSENSBRIGITTE</v>
      </c>
      <c r="B40" s="32" t="s">
        <v>229</v>
      </c>
      <c r="C40" s="32" t="s">
        <v>117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DOYENFANNY</v>
      </c>
      <c r="B41" s="32" t="s">
        <v>240</v>
      </c>
      <c r="C41" s="32" t="s">
        <v>164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MEHOUDENSALAIN</v>
      </c>
      <c r="B42" s="13" t="s">
        <v>258</v>
      </c>
      <c r="C42" s="13" t="s">
        <v>259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MORO LAVADOAMBROSIO</v>
      </c>
      <c r="B43" s="13" t="s">
        <v>262</v>
      </c>
      <c r="C43" s="13" t="s">
        <v>263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HOCQUETBENJAMIN</v>
      </c>
      <c r="B44" s="13" t="s">
        <v>216</v>
      </c>
      <c r="C44" s="13" t="s">
        <v>93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VANCUTSEMBERTRAND</v>
      </c>
      <c r="B45" s="13" t="s">
        <v>205</v>
      </c>
      <c r="C45" s="13" t="s">
        <v>87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FIACCAPRILECARMELA</v>
      </c>
      <c r="B46" s="32" t="s">
        <v>244</v>
      </c>
      <c r="C46" s="32" t="s">
        <v>245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PARADADAVID P.</v>
      </c>
      <c r="B47" s="13" t="s">
        <v>264</v>
      </c>
      <c r="C47" s="13" t="s">
        <v>82</v>
      </c>
      <c r="E47" s="29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QUIEVREUXEDDY</v>
      </c>
      <c r="B48" s="13" t="s">
        <v>265</v>
      </c>
      <c r="C48" s="13" t="s">
        <v>132</v>
      </c>
      <c r="E48" s="29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CHALLEEMMANUELLE</v>
      </c>
      <c r="B49" s="32" t="s">
        <v>234</v>
      </c>
      <c r="C49" s="32" t="s">
        <v>143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BEQUETGINETTE</v>
      </c>
      <c r="B50" s="32" t="s">
        <v>230</v>
      </c>
      <c r="C50" s="32" t="s">
        <v>231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MATONHERMAN</v>
      </c>
      <c r="B51" s="13" t="s">
        <v>224</v>
      </c>
      <c r="C51" s="13" t="s">
        <v>113</v>
      </c>
      <c r="E51" s="29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FAUCONNIERISABELLE F.</v>
      </c>
      <c r="B52" s="32" t="s">
        <v>242</v>
      </c>
      <c r="C52" s="32" t="s">
        <v>243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PLETINCKXISABELLE P.</v>
      </c>
      <c r="B53" s="32" t="s">
        <v>203</v>
      </c>
      <c r="C53" s="32" t="s">
        <v>159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AISSATOUISSA</v>
      </c>
      <c r="B54" s="32" t="s">
        <v>226</v>
      </c>
      <c r="C54" s="32" t="s">
        <v>227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LEHAIREIVAN</v>
      </c>
      <c r="B55" s="13" t="s">
        <v>220</v>
      </c>
      <c r="C55" s="13" t="s">
        <v>162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MINOTJÉRÔME</v>
      </c>
      <c r="B56" s="13" t="s">
        <v>261</v>
      </c>
      <c r="C56" s="13" t="s">
        <v>109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VAN ERTBRUGGENJOHAN</v>
      </c>
      <c r="B57" s="13" t="s">
        <v>269</v>
      </c>
      <c r="C57" s="13" t="s">
        <v>270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GINEPROLAURENCE</v>
      </c>
      <c r="B58" s="32" t="s">
        <v>249</v>
      </c>
      <c r="C58" s="32" t="s">
        <v>166</v>
      </c>
      <c r="E58" s="29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SIRAUXLAURENT</v>
      </c>
      <c r="B59" s="13" t="s">
        <v>266</v>
      </c>
      <c r="C59" s="13" t="s">
        <v>151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VANHOUCHELAURENT</v>
      </c>
      <c r="B60" s="13" t="s">
        <v>271</v>
      </c>
      <c r="C60" s="13" t="s">
        <v>151</v>
      </c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DURITALILIAN</v>
      </c>
      <c r="B61" s="13" t="s">
        <v>204</v>
      </c>
      <c r="C61" s="13" t="s">
        <v>152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HUSTINMARC H.</v>
      </c>
      <c r="B62" s="13" t="s">
        <v>221</v>
      </c>
      <c r="C62" s="13" t="s">
        <v>156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ZOCASTELLOMARCO</v>
      </c>
      <c r="B63" s="13" t="s">
        <v>273</v>
      </c>
      <c r="C63" s="13" t="s">
        <v>274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BRICHETMARTINE B.</v>
      </c>
      <c r="B64" s="32" t="s">
        <v>225</v>
      </c>
      <c r="C64" s="32" t="s">
        <v>141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TRAENMARTINE T.</v>
      </c>
      <c r="B65" s="32" t="s">
        <v>268</v>
      </c>
      <c r="C65" s="32" t="s">
        <v>178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MAHYSYLVIE M.</v>
      </c>
      <c r="B67" s="32" t="s">
        <v>254</v>
      </c>
      <c r="C67" s="32" t="s">
        <v>127</v>
      </c>
      <c r="E67" s="29"/>
      <c r="F67" s="0" t="str">
        <f aca="false">IF(D67&gt;0,ROUND(101-(D67*100/$C$2),2),"")</f>
        <v/>
      </c>
    </row>
    <row r="68" customFormat="false" ht="15" hidden="false" customHeight="false" outlineLevel="0" collapsed="false">
      <c r="A68" s="0" t="str">
        <f aca="false">UPPER(B68)&amp;UPPER(C68)</f>
        <v>DEFREYNETHOMAS</v>
      </c>
      <c r="B68" s="13" t="s">
        <v>238</v>
      </c>
      <c r="C68" s="13" t="s">
        <v>239</v>
      </c>
      <c r="F68" s="0" t="str">
        <f aca="false">IF(D68&gt;0,ROUND(101-(D68*100/$C$2),2),"")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7"/>
  <sheetViews>
    <sheetView showFormulas="false" showGridLines="true" showRowColHeaders="true" showZeros="true" rightToLeft="false" tabSelected="false" showOutlineSymbols="true" defaultGridColor="true" view="normal" topLeftCell="B27" colorId="64" zoomScale="100" zoomScaleNormal="100" zoomScalePageLayoutView="100" workbookViewId="0">
      <selection pane="topLeft" activeCell="C50" activeCellId="0" sqref="C50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428</v>
      </c>
      <c r="C1" s="21"/>
      <c r="H1" s="1" t="s">
        <v>195</v>
      </c>
      <c r="N1" s="26" t="s">
        <v>429</v>
      </c>
      <c r="O1" s="21"/>
      <c r="T1" s="1" t="s">
        <v>195</v>
      </c>
    </row>
    <row r="2" customFormat="false" ht="15" hidden="false" customHeight="false" outlineLevel="0" collapsed="false">
      <c r="B2" s="13" t="s">
        <v>194</v>
      </c>
      <c r="C2" s="13" t="n">
        <v>372</v>
      </c>
      <c r="N2" s="0" t="s">
        <v>194</v>
      </c>
      <c r="O2" s="0" t="n">
        <v>340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430</v>
      </c>
      <c r="I3" s="29" t="n">
        <v>0.0255324074074074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431</v>
      </c>
      <c r="U3" s="31" t="n">
        <v>0.0131597222222222</v>
      </c>
      <c r="V3" s="29"/>
    </row>
    <row r="4" customFormat="false" ht="15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149</v>
      </c>
      <c r="E4" s="35" t="n">
        <v>0.0386458333333333</v>
      </c>
      <c r="F4" s="0" t="n">
        <f aca="false">IF(D4&gt;0,ROUND(101-(D4*100/$C$2),2),"")</f>
        <v>60.95</v>
      </c>
      <c r="H4" s="0" t="str">
        <f aca="false">D4&amp;" "&amp;PROPER(C4)&amp;" "</f>
        <v>149 Benoît </v>
      </c>
      <c r="I4" s="29" t="n">
        <f aca="false">E4</f>
        <v>0.0386458333333333</v>
      </c>
      <c r="J4" s="29" t="s">
        <v>202</v>
      </c>
      <c r="K4" s="0" t="n">
        <f aca="false">F4</f>
        <v>60.95</v>
      </c>
      <c r="M4" s="0" t="str">
        <f aca="false">UPPER(N4)&amp;UPPER(O4)</f>
        <v>DE CONINCKBENOÎT</v>
      </c>
      <c r="N4" s="13" t="s">
        <v>201</v>
      </c>
      <c r="O4" s="13" t="s">
        <v>60</v>
      </c>
      <c r="P4" s="0" t="n">
        <v>11</v>
      </c>
      <c r="Q4" s="31" t="n">
        <v>0.0140625</v>
      </c>
      <c r="R4" s="0" t="n">
        <f aca="false">ROUND((101-(P4*100/$O$2))*0.8,2)</f>
        <v>78.21</v>
      </c>
      <c r="T4" s="0" t="str">
        <f aca="false">P4&amp;" "&amp;PROPER(O4)&amp;" "</f>
        <v>11 Benoît </v>
      </c>
      <c r="U4" s="31" t="n">
        <f aca="false">Q4</f>
        <v>0.0140625</v>
      </c>
      <c r="V4" s="29" t="s">
        <v>202</v>
      </c>
      <c r="W4" s="0" t="n">
        <f aca="false">R4</f>
        <v>78.21</v>
      </c>
    </row>
    <row r="5" customFormat="false" ht="15" hidden="false" customHeight="false" outlineLevel="0" collapsed="false">
      <c r="A5" s="0" t="str">
        <f aca="false">UPPER(B5)&amp;UPPER(C5)</f>
        <v>VERMEEREDIDIER</v>
      </c>
      <c r="B5" s="13" t="s">
        <v>272</v>
      </c>
      <c r="C5" s="13" t="s">
        <v>58</v>
      </c>
      <c r="E5" s="29"/>
      <c r="F5" s="0" t="str">
        <f aca="false">IF(D5&gt;0,ROUND(101-(D5*100/$C$2),2),"")</f>
        <v/>
      </c>
      <c r="H5" s="18" t="s">
        <v>432</v>
      </c>
      <c r="I5" s="29"/>
      <c r="J5" s="29"/>
      <c r="K5" s="0" t="str">
        <f aca="false">F5</f>
        <v/>
      </c>
      <c r="M5" s="0" t="str">
        <f aca="false">UPPER(N5)&amp;UPPER(O5)</f>
        <v>DURITAZOLIKA</v>
      </c>
      <c r="N5" s="13" t="s">
        <v>204</v>
      </c>
      <c r="O5" s="13" t="s">
        <v>62</v>
      </c>
      <c r="P5" s="0" t="n">
        <v>21</v>
      </c>
      <c r="Q5" s="31" t="n">
        <v>0.0151041666666667</v>
      </c>
      <c r="R5" s="0" t="n">
        <f aca="false">ROUND((101-(P5*100/$O$2))*0.8,2)</f>
        <v>75.86</v>
      </c>
      <c r="T5" s="0" t="str">
        <f aca="false">P5&amp;" "&amp;PROPER(O5)&amp;" "</f>
        <v>21 Zolika </v>
      </c>
      <c r="U5" s="31" t="n">
        <f aca="false">Q5</f>
        <v>0.0151041666666667</v>
      </c>
      <c r="V5" s="29" t="s">
        <v>202</v>
      </c>
      <c r="W5" s="0" t="n">
        <f aca="false">R5</f>
        <v>75.86</v>
      </c>
    </row>
    <row r="6" customFormat="false" ht="15" hidden="false" customHeight="false" outlineLevel="0" collapsed="false">
      <c r="A6" s="0" t="str">
        <f aca="false">UPPER(B6)&amp;UPPER(C6)</f>
        <v>DERIDDERRODNEY</v>
      </c>
      <c r="B6" s="13" t="s">
        <v>217</v>
      </c>
      <c r="C6" s="13" t="s">
        <v>76</v>
      </c>
      <c r="E6" s="29"/>
      <c r="F6" s="0" t="str">
        <f aca="false">IF(D6&gt;0,ROUND(101-(D6*100/$C$2),2),"")</f>
        <v/>
      </c>
      <c r="I6" s="29"/>
      <c r="J6" s="29"/>
      <c r="K6" s="0" t="str">
        <f aca="false">F6</f>
        <v/>
      </c>
      <c r="M6" s="0" t="str">
        <f aca="false">UPPER(N6)&amp;UPPER(O6)</f>
        <v>PLETINCKXSYLVIE P.</v>
      </c>
      <c r="N6" s="32" t="s">
        <v>203</v>
      </c>
      <c r="O6" s="32" t="s">
        <v>72</v>
      </c>
      <c r="P6" s="0" t="n">
        <v>85</v>
      </c>
      <c r="Q6" s="31" t="n">
        <v>0.0189814814814815</v>
      </c>
      <c r="R6" s="0" t="n">
        <f aca="false">ROUND((101-(P6*100/$O$2))*0.8,2)</f>
        <v>60.8</v>
      </c>
      <c r="T6" s="0" t="str">
        <f aca="false">P6&amp;" "&amp;PROPER(O6)&amp;" "</f>
        <v>85 Sylvie P. </v>
      </c>
      <c r="U6" s="31" t="n">
        <f aca="false">Q6</f>
        <v>0.0189814814814815</v>
      </c>
      <c r="V6" s="29" t="s">
        <v>202</v>
      </c>
      <c r="W6" s="0" t="n">
        <f aca="false">R6</f>
        <v>60.8</v>
      </c>
    </row>
    <row r="7" customFormat="false" ht="15" hidden="false" customHeight="false" outlineLevel="0" collapsed="false">
      <c r="A7" s="0" t="str">
        <f aca="false">UPPER(B7)&amp;UPPER(C7)</f>
        <v>FABRISJONATHAN</v>
      </c>
      <c r="B7" s="13" t="s">
        <v>222</v>
      </c>
      <c r="C7" s="13" t="s">
        <v>83</v>
      </c>
      <c r="E7" s="29"/>
      <c r="F7" s="0" t="str">
        <f aca="false">IF(D7&gt;0,ROUND(101-(D7*100/$C$2),2),"")</f>
        <v/>
      </c>
      <c r="H7" s="18"/>
      <c r="I7" s="29"/>
      <c r="J7" s="29"/>
      <c r="K7" s="0" t="str">
        <f aca="false">F7</f>
        <v/>
      </c>
      <c r="M7" s="0" t="str">
        <f aca="false">UPPER(N7)&amp;UPPER(O7)</f>
        <v>DURITALILIAN</v>
      </c>
      <c r="N7" s="13" t="s">
        <v>204</v>
      </c>
      <c r="O7" s="13" t="s">
        <v>152</v>
      </c>
      <c r="P7" s="0" t="n">
        <v>107</v>
      </c>
      <c r="Q7" s="31" t="n">
        <v>0.0196759259259259</v>
      </c>
      <c r="R7" s="0" t="n">
        <f aca="false">ROUND((101-(P7*100/$O$2))*0.8,2)</f>
        <v>55.62</v>
      </c>
      <c r="T7" s="0" t="str">
        <f aca="false">P7&amp;" "&amp;PROPER(O7)&amp;" "</f>
        <v>107 Lilian </v>
      </c>
      <c r="U7" s="31" t="n">
        <f aca="false">Q7</f>
        <v>0.0196759259259259</v>
      </c>
      <c r="V7" s="29" t="s">
        <v>202</v>
      </c>
      <c r="W7" s="0" t="n">
        <f aca="false">R7</f>
        <v>55.62</v>
      </c>
    </row>
    <row r="8" customFormat="false" ht="15" hidden="false" customHeight="false" outlineLevel="0" collapsed="false">
      <c r="A8" s="0" t="str">
        <f aca="false">UPPER(B8)&amp;UPPER(C8)</f>
        <v>PLETINCKXSYLVIE P.</v>
      </c>
      <c r="B8" s="32" t="s">
        <v>203</v>
      </c>
      <c r="C8" s="32" t="s">
        <v>72</v>
      </c>
      <c r="E8" s="29"/>
      <c r="F8" s="0" t="str">
        <f aca="false">IF(D8&gt;0,ROUND(101-(D8*100/$C$2),2),"")</f>
        <v/>
      </c>
      <c r="I8" s="29"/>
      <c r="J8" s="29"/>
      <c r="K8" s="0" t="str">
        <f aca="false">F8</f>
        <v/>
      </c>
      <c r="M8" s="0" t="str">
        <f aca="false">UPPER(N8)&amp;UPPER(O8)</f>
        <v>LACHAMBRECAROLINE</v>
      </c>
      <c r="N8" s="32" t="s">
        <v>405</v>
      </c>
      <c r="O8" s="32" t="s">
        <v>158</v>
      </c>
      <c r="P8" s="0" t="n">
        <v>157</v>
      </c>
      <c r="Q8" s="31" t="n">
        <v>0.0217939814814815</v>
      </c>
      <c r="R8" s="0" t="n">
        <f aca="false">ROUND((101-(P8*100/$O$2))*0.8,2)</f>
        <v>43.86</v>
      </c>
      <c r="T8" s="0" t="str">
        <f aca="false">P8&amp;" "&amp;PROPER(O8)&amp;" "</f>
        <v>157 Caroline </v>
      </c>
      <c r="U8" s="31" t="n">
        <f aca="false">Q8</f>
        <v>0.0217939814814815</v>
      </c>
      <c r="V8" s="29" t="s">
        <v>202</v>
      </c>
      <c r="W8" s="0" t="n">
        <f aca="false">R8</f>
        <v>43.86</v>
      </c>
    </row>
    <row r="9" customFormat="false" ht="15" hidden="false" customHeight="false" outlineLevel="0" collapsed="false">
      <c r="A9" s="0" t="str">
        <f aca="false">UPPER(B9)&amp;UPPER(C9)</f>
        <v>DURITAJANIKA</v>
      </c>
      <c r="B9" s="13" t="s">
        <v>204</v>
      </c>
      <c r="C9" s="13" t="s">
        <v>128</v>
      </c>
      <c r="E9" s="35"/>
      <c r="F9" s="0" t="str">
        <f aca="false">IF(D9&gt;0,ROUND(101-(D9*100/$C$2),2),"")</f>
        <v/>
      </c>
      <c r="I9" s="29"/>
      <c r="J9" s="29"/>
      <c r="K9" s="0" t="str">
        <f aca="false">F9</f>
        <v/>
      </c>
      <c r="M9" s="0" t="str">
        <f aca="false">UPPER(N9)&amp;UPPER(O9)</f>
        <v>HENNARTVÉRONIQUE</v>
      </c>
      <c r="N9" s="32" t="s">
        <v>407</v>
      </c>
      <c r="O9" s="32" t="s">
        <v>161</v>
      </c>
      <c r="P9" s="0" t="n">
        <v>186</v>
      </c>
      <c r="Q9" s="31" t="n">
        <v>0.0232291666666667</v>
      </c>
      <c r="R9" s="0" t="n">
        <f aca="false">ROUND((101-(P9*100/$O$2))*0.8,2)</f>
        <v>37.04</v>
      </c>
      <c r="T9" s="0" t="str">
        <f aca="false">P9&amp;" "&amp;PROPER(O9)&amp;" "</f>
        <v>186 Véronique </v>
      </c>
      <c r="U9" s="31" t="n">
        <f aca="false">Q9</f>
        <v>0.0232291666666667</v>
      </c>
      <c r="V9" s="29" t="s">
        <v>202</v>
      </c>
      <c r="W9" s="0" t="n">
        <f aca="false">R9</f>
        <v>37.04</v>
      </c>
    </row>
    <row r="10" customFormat="false" ht="15" hidden="false" customHeight="false" outlineLevel="0" collapsed="false">
      <c r="A10" s="0" t="str">
        <f aca="false">UPPER(B10)&amp;UPPER(C10)</f>
        <v>EECKHOUTMARC E.</v>
      </c>
      <c r="B10" s="13" t="s">
        <v>223</v>
      </c>
      <c r="C10" s="13" t="s">
        <v>78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M10" s="0" t="str">
        <f aca="false">UPPER(N10)&amp;UPPER(O10)</f>
        <v>MERTENSANNE</v>
      </c>
      <c r="N10" s="32" t="s">
        <v>260</v>
      </c>
      <c r="O10" s="32" t="s">
        <v>119</v>
      </c>
      <c r="P10" s="0" t="n">
        <v>199</v>
      </c>
      <c r="Q10" s="31" t="n">
        <v>0.0236111111111111</v>
      </c>
      <c r="R10" s="0" t="n">
        <f aca="false">ROUND((101-(P10*100/$O$2))*0.8,2)</f>
        <v>33.98</v>
      </c>
      <c r="T10" s="0" t="str">
        <f aca="false">P10&amp;" "&amp;PROPER(O10)&amp;" "</f>
        <v>199 Anne </v>
      </c>
      <c r="U10" s="31" t="n">
        <f aca="false">Q10</f>
        <v>0.0236111111111111</v>
      </c>
      <c r="V10" s="29" t="s">
        <v>202</v>
      </c>
      <c r="W10" s="0" t="n">
        <f aca="false">R10</f>
        <v>33.98</v>
      </c>
    </row>
    <row r="11" customFormat="false" ht="15" hidden="false" customHeight="false" outlineLevel="0" collapsed="false">
      <c r="A11" s="0" t="str">
        <f aca="false">UPPER(B11)&amp;UPPER(C11)</f>
        <v>LEHAIREDAVID L.</v>
      </c>
      <c r="B11" s="13" t="s">
        <v>220</v>
      </c>
      <c r="C11" s="13" t="s">
        <v>99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M11" s="0" t="str">
        <f aca="false">UPPER(N11)&amp;UPPER(O11)</f>
        <v>DANNEAUCLÉMENTINE</v>
      </c>
      <c r="N11" s="32" t="s">
        <v>215</v>
      </c>
      <c r="O11" s="32" t="s">
        <v>134</v>
      </c>
      <c r="P11" s="0" t="n">
        <v>221</v>
      </c>
      <c r="Q11" s="31" t="n">
        <v>0.0245601851851852</v>
      </c>
      <c r="R11" s="0" t="n">
        <f aca="false">ROUND((101-(P11*100/$O$2))*0.8,2)</f>
        <v>28.8</v>
      </c>
      <c r="T11" s="0" t="str">
        <f aca="false">P11&amp;" "&amp;PROPER(O11)&amp;" "</f>
        <v>221 Clémentine </v>
      </c>
      <c r="U11" s="31" t="n">
        <f aca="false">Q11</f>
        <v>0.0245601851851852</v>
      </c>
      <c r="V11" s="29" t="s">
        <v>202</v>
      </c>
      <c r="W11" s="0" t="n">
        <f aca="false">R11</f>
        <v>28.8</v>
      </c>
    </row>
    <row r="12" customFormat="false" ht="15" hidden="false" customHeight="false" outlineLevel="0" collapsed="false">
      <c r="A12" s="0" t="str">
        <f aca="false">UPPER(B12)&amp;UPPER(C12)</f>
        <v>TCHATCHOUANG NANAPRUDENCE</v>
      </c>
      <c r="B12" s="32" t="s">
        <v>267</v>
      </c>
      <c r="C12" s="32" t="s">
        <v>121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M12" s="0" t="str">
        <f aca="false">UPPER(N12)&amp;UPPER(O12)</f>
        <v>HORVATHJOELLE</v>
      </c>
      <c r="N12" s="32" t="s">
        <v>406</v>
      </c>
      <c r="O12" s="32" t="s">
        <v>174</v>
      </c>
      <c r="P12" s="0" t="n">
        <v>306</v>
      </c>
      <c r="Q12" s="31" t="n">
        <v>0.0301273148148148</v>
      </c>
      <c r="R12" s="0" t="n">
        <f aca="false">ROUND((101-(P12*100/$O$2))*0.8,2)</f>
        <v>8.8</v>
      </c>
      <c r="T12" s="0" t="str">
        <f aca="false">P12&amp;" "&amp;PROPER(O12)&amp;" "</f>
        <v>306 Joelle </v>
      </c>
      <c r="U12" s="31" t="n">
        <f aca="false">Q12</f>
        <v>0.0301273148148148</v>
      </c>
      <c r="V12" s="29" t="s">
        <v>202</v>
      </c>
      <c r="W12" s="0" t="n">
        <f aca="false">R12</f>
        <v>8.8</v>
      </c>
    </row>
    <row r="13" customFormat="false" ht="15" hidden="false" customHeight="false" outlineLevel="0" collapsed="false">
      <c r="A13" s="0" t="str">
        <f aca="false">UPPER(B13)&amp;UPPER(C13)</f>
        <v>MARTINPATRICIA</v>
      </c>
      <c r="B13" s="32" t="s">
        <v>257</v>
      </c>
      <c r="C13" s="32" t="s">
        <v>107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1"/>
      <c r="T13" s="18" t="s">
        <v>433</v>
      </c>
      <c r="U13" s="31" t="n">
        <f aca="false">Q13</f>
        <v>0</v>
      </c>
      <c r="V13" s="29"/>
      <c r="W13" s="0" t="n">
        <f aca="false">R13</f>
        <v>0</v>
      </c>
    </row>
    <row r="14" customFormat="false" ht="15" hidden="false" customHeight="false" outlineLevel="0" collapsed="false">
      <c r="A14" s="0" t="str">
        <f aca="false">UPPER(B14)&amp;UPPER(C14)</f>
        <v>WASTERZAKFREDERIK</v>
      </c>
      <c r="B14" s="13" t="s">
        <v>218</v>
      </c>
      <c r="C14" s="13" t="s">
        <v>111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  <c r="Q14" s="31"/>
      <c r="U14" s="43"/>
    </row>
    <row r="15" customFormat="false" ht="15" hidden="false" customHeight="false" outlineLevel="0" collapsed="false">
      <c r="A15" s="0" t="str">
        <f aca="false">UPPER(B15)&amp;UPPER(C15)</f>
        <v>MAROTTAROCCO</v>
      </c>
      <c r="B15" s="13" t="s">
        <v>256</v>
      </c>
      <c r="C15" s="13" t="s">
        <v>168</v>
      </c>
      <c r="E15" s="35"/>
      <c r="F15" s="0" t="str">
        <f aca="false">IF(D15&gt;0,ROUND(101-(D15*100/$C$2),2),"")</f>
        <v/>
      </c>
      <c r="I15" s="29"/>
      <c r="J15" s="29"/>
      <c r="K15" s="0" t="str">
        <f aca="false">F15</f>
        <v/>
      </c>
      <c r="Q15" s="31"/>
      <c r="U15" s="43"/>
    </row>
    <row r="16" customFormat="false" ht="15" hidden="false" customHeight="false" outlineLevel="0" collapsed="false">
      <c r="A16" s="0" t="str">
        <f aca="false">UPPER(B16)&amp;UPPER(C16)</f>
        <v>FURNARIROBERTO</v>
      </c>
      <c r="B16" s="13" t="s">
        <v>247</v>
      </c>
      <c r="C16" s="13" t="s">
        <v>64</v>
      </c>
      <c r="E16" s="29"/>
      <c r="I16" s="29"/>
      <c r="J16" s="29"/>
      <c r="K16" s="0" t="n">
        <f aca="false">F16</f>
        <v>0</v>
      </c>
      <c r="Q16" s="31"/>
      <c r="U16" s="43"/>
    </row>
    <row r="17" customFormat="false" ht="15" hidden="false" customHeight="false" outlineLevel="0" collapsed="false">
      <c r="A17" s="0" t="str">
        <f aca="false">UPPER(B17)&amp;UPPER(C17)</f>
        <v>DURITAZOLIKA</v>
      </c>
      <c r="B17" s="13" t="s">
        <v>204</v>
      </c>
      <c r="C17" s="13" t="s">
        <v>62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  <c r="Q17" s="31"/>
      <c r="U17" s="43"/>
    </row>
    <row r="18" customFormat="false" ht="15" hidden="false" customHeight="false" outlineLevel="0" collapsed="false">
      <c r="A18" s="0" t="str">
        <f aca="false">UPPER(B18)&amp;UPPER(C18)</f>
        <v>LEHAIREFRANCIS</v>
      </c>
      <c r="B18" s="13" t="s">
        <v>220</v>
      </c>
      <c r="C18" s="13" t="s">
        <v>253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  <c r="Q18" s="31"/>
      <c r="U18" s="43"/>
    </row>
    <row r="19" customFormat="false" ht="15" hidden="false" customHeight="false" outlineLevel="0" collapsed="false">
      <c r="A19" s="0" t="str">
        <f aca="false">UPPER(B19)&amp;UPPER(C19)</f>
        <v>FABRISHUGO</v>
      </c>
      <c r="B19" s="13" t="s">
        <v>222</v>
      </c>
      <c r="C19" s="13" t="s">
        <v>68</v>
      </c>
      <c r="E19" s="35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DEMOULINOLIVIER</v>
      </c>
      <c r="B20" s="13" t="s">
        <v>206</v>
      </c>
      <c r="C20" s="13" t="s">
        <v>66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CHARLIERYANNICK</v>
      </c>
      <c r="B21" s="13" t="s">
        <v>207</v>
      </c>
      <c r="C21" s="13" t="s">
        <v>235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QUINTYNMATHIEU</v>
      </c>
      <c r="B22" s="13" t="s">
        <v>214</v>
      </c>
      <c r="C22" s="13" t="s">
        <v>115</v>
      </c>
      <c r="E22" s="35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GLIBERTLAETITIA</v>
      </c>
      <c r="B23" s="32" t="s">
        <v>250</v>
      </c>
      <c r="C23" s="32" t="s">
        <v>85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LAGAERTRITA</v>
      </c>
      <c r="B24" s="32" t="s">
        <v>209</v>
      </c>
      <c r="C24" s="32" t="s">
        <v>91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CHARLIERBAUDOUIN</v>
      </c>
      <c r="B25" s="13" t="s">
        <v>207</v>
      </c>
      <c r="C25" s="13" t="s">
        <v>89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MERTENSANNE</v>
      </c>
      <c r="B26" s="32" t="s">
        <v>260</v>
      </c>
      <c r="C26" s="32" t="s">
        <v>119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GASKINRUDI</v>
      </c>
      <c r="B27" s="13" t="s">
        <v>213</v>
      </c>
      <c r="C27" s="13" t="s">
        <v>103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COOSEMANSISABELLE C.</v>
      </c>
      <c r="B28" s="32" t="s">
        <v>211</v>
      </c>
      <c r="C28" s="32" t="s">
        <v>101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LANGHENDRIESDOMINIQUE L.</v>
      </c>
      <c r="B29" s="32" t="s">
        <v>252</v>
      </c>
      <c r="C29" s="32" t="s">
        <v>130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DUMONTDOMINIQUE D.</v>
      </c>
      <c r="B30" s="32" t="s">
        <v>241</v>
      </c>
      <c r="C30" s="32" t="s">
        <v>125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COLLARDBERNADETTE</v>
      </c>
      <c r="B31" s="32" t="s">
        <v>236</v>
      </c>
      <c r="C31" s="32" t="s">
        <v>145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FONTAINEAMÉLIE</v>
      </c>
      <c r="B32" s="32" t="s">
        <v>246</v>
      </c>
      <c r="C32" s="32" t="s">
        <v>80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ALVAREZ BLANCOMANUEL</v>
      </c>
      <c r="B33" s="13" t="s">
        <v>228</v>
      </c>
      <c r="C33" s="13" t="s">
        <v>74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GAGNONMARIE-JOSÉE</v>
      </c>
      <c r="B34" s="32" t="s">
        <v>248</v>
      </c>
      <c r="C34" s="32" t="s">
        <v>97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DE ROECKMONIQUE</v>
      </c>
      <c r="B35" s="32" t="s">
        <v>237</v>
      </c>
      <c r="C35" s="32" t="s">
        <v>105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RUBAYCHRISTOPHE</v>
      </c>
      <c r="B36" s="13" t="s">
        <v>208</v>
      </c>
      <c r="C36" s="13" t="s">
        <v>70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ANDRIESSENSBRIGITTE</v>
      </c>
      <c r="B37" s="32" t="s">
        <v>229</v>
      </c>
      <c r="C37" s="32" t="s">
        <v>117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DOYENFANNY</v>
      </c>
      <c r="B38" s="32" t="s">
        <v>240</v>
      </c>
      <c r="C38" s="32" t="s">
        <v>164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MEHOUDENSALAIN</v>
      </c>
      <c r="B39" s="13" t="s">
        <v>258</v>
      </c>
      <c r="C39" s="13" t="s">
        <v>259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MORO LAVADOAMBROSIO</v>
      </c>
      <c r="B40" s="13" t="s">
        <v>262</v>
      </c>
      <c r="C40" s="13" t="s">
        <v>263</v>
      </c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HOCQUETBENJAMIN</v>
      </c>
      <c r="B41" s="13" t="s">
        <v>216</v>
      </c>
      <c r="C41" s="13" t="s">
        <v>93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VANCUTSEMBERTRAND</v>
      </c>
      <c r="B42" s="13" t="s">
        <v>205</v>
      </c>
      <c r="C42" s="13" t="s">
        <v>87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FIACCAPRILECARMELA</v>
      </c>
      <c r="B43" s="32" t="s">
        <v>244</v>
      </c>
      <c r="C43" s="32" t="s">
        <v>245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PARADADAVID P.</v>
      </c>
      <c r="B44" s="13" t="s">
        <v>264</v>
      </c>
      <c r="C44" s="13" t="s">
        <v>82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QUIEVREUXEDDY</v>
      </c>
      <c r="B45" s="13" t="s">
        <v>265</v>
      </c>
      <c r="C45" s="13" t="s">
        <v>132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CHALLEEMMANUELLE</v>
      </c>
      <c r="B46" s="32" t="s">
        <v>234</v>
      </c>
      <c r="C46" s="32" t="s">
        <v>143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BEQUETGINETTE</v>
      </c>
      <c r="B47" s="32" t="s">
        <v>230</v>
      </c>
      <c r="C47" s="32" t="s">
        <v>231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MATONHERMAN</v>
      </c>
      <c r="B48" s="13" t="s">
        <v>224</v>
      </c>
      <c r="C48" s="13" t="s">
        <v>113</v>
      </c>
      <c r="E48" s="29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FAUCONNIERISABELLE F.</v>
      </c>
      <c r="B49" s="32" t="s">
        <v>242</v>
      </c>
      <c r="C49" s="32" t="s">
        <v>243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PLETINCKXISABELLE P.</v>
      </c>
      <c r="B50" s="32" t="s">
        <v>203</v>
      </c>
      <c r="C50" s="32" t="s">
        <v>159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AISSATOUISSA</v>
      </c>
      <c r="B51" s="32" t="s">
        <v>226</v>
      </c>
      <c r="C51" s="32" t="s">
        <v>227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LEHAIREIVAN</v>
      </c>
      <c r="B52" s="13" t="s">
        <v>220</v>
      </c>
      <c r="C52" s="13" t="s">
        <v>162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MINOTJÉRÔME</v>
      </c>
      <c r="B53" s="13" t="s">
        <v>261</v>
      </c>
      <c r="C53" s="13" t="s">
        <v>109</v>
      </c>
      <c r="E53" s="29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VAN ERTBRUGGENJOHAN</v>
      </c>
      <c r="B54" s="13" t="s">
        <v>269</v>
      </c>
      <c r="C54" s="13" t="s">
        <v>270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GINEPROLAURENCE</v>
      </c>
      <c r="B55" s="32" t="s">
        <v>249</v>
      </c>
      <c r="C55" s="32" t="s">
        <v>166</v>
      </c>
      <c r="E55" s="29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SIRAUXLAURENT</v>
      </c>
      <c r="B56" s="13" t="s">
        <v>266</v>
      </c>
      <c r="C56" s="13" t="s">
        <v>151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VANHOUCHELAURENT</v>
      </c>
      <c r="B57" s="13" t="s">
        <v>271</v>
      </c>
      <c r="C57" s="13" t="s">
        <v>151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DURITALILIAN</v>
      </c>
      <c r="B58" s="13" t="s">
        <v>204</v>
      </c>
      <c r="C58" s="13" t="s">
        <v>152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HUSTINMARC H.</v>
      </c>
      <c r="B59" s="13" t="s">
        <v>221</v>
      </c>
      <c r="C59" s="13" t="s">
        <v>156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ZOCASTELLOMARCO</v>
      </c>
      <c r="B60" s="13" t="s">
        <v>273</v>
      </c>
      <c r="C60" s="13" t="s">
        <v>274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BRICHETMARTINE B.</v>
      </c>
      <c r="B61" s="32" t="s">
        <v>225</v>
      </c>
      <c r="C61" s="32" t="s">
        <v>141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TRAENMARTINE T.</v>
      </c>
      <c r="B62" s="32" t="s">
        <v>268</v>
      </c>
      <c r="C62" s="32" t="s">
        <v>178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BERTHEREAUPASCAL</v>
      </c>
      <c r="B63" s="13" t="s">
        <v>232</v>
      </c>
      <c r="C63" s="13" t="s">
        <v>233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MAJAQUENTIN</v>
      </c>
      <c r="B64" s="13" t="s">
        <v>255</v>
      </c>
      <c r="C64" s="13" t="s">
        <v>95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MAHYSYLVIE M.</v>
      </c>
      <c r="B65" s="32" t="s">
        <v>254</v>
      </c>
      <c r="C65" s="32" t="s">
        <v>127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DEFREYNETHOMAS</v>
      </c>
      <c r="B66" s="13" t="s">
        <v>238</v>
      </c>
      <c r="C66" s="13" t="s">
        <v>239</v>
      </c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DANNEAUCLÉMENTINE</v>
      </c>
      <c r="B67" s="13" t="s">
        <v>215</v>
      </c>
      <c r="C67" s="13" t="s">
        <v>134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6"/>
  <sheetViews>
    <sheetView showFormulas="false" showGridLines="true" showRowColHeaders="true" showZeros="true" rightToLeft="false" tabSelected="false" showOutlineSymbols="true" defaultGridColor="true" view="normal" topLeftCell="B27" colorId="64" zoomScale="100" zoomScaleNormal="100" zoomScalePageLayoutView="100" workbookViewId="0">
      <selection pane="topLeft" activeCell="C50" activeCellId="0" sqref="C50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false" outlineLevel="1" max="20" min="20" style="0" width="17.28"/>
    <col collapsed="false" customWidth="true" hidden="false" outlineLevel="1" max="21" min="21" style="0" width="8.14"/>
    <col collapsed="false" customWidth="true" hidden="false" outlineLevel="1" max="22" min="22" style="0" width="3.71"/>
    <col collapsed="false" customWidth="true" hidden="fals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434</v>
      </c>
      <c r="C1" s="21"/>
      <c r="N1" s="26" t="s">
        <v>396</v>
      </c>
      <c r="O1" s="21"/>
    </row>
    <row r="2" customFormat="false" ht="15" hidden="false" customHeight="false" outlineLevel="0" collapsed="false">
      <c r="B2" s="13" t="s">
        <v>194</v>
      </c>
      <c r="C2" s="13" t="n">
        <v>223</v>
      </c>
      <c r="H2" s="1" t="s">
        <v>195</v>
      </c>
      <c r="N2" s="0" t="s">
        <v>194</v>
      </c>
      <c r="O2" s="0" t="n">
        <v>163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435</v>
      </c>
      <c r="I3" s="29" t="n">
        <v>0.0256481481481481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436</v>
      </c>
      <c r="U3" s="29" t="n">
        <v>0.0122106481481481</v>
      </c>
      <c r="V3" s="29"/>
    </row>
    <row r="4" customFormat="false" ht="15" hidden="false" customHeight="false" outlineLevel="0" collapsed="false">
      <c r="A4" s="0" t="str">
        <f aca="false">UPPER(B4)&amp;UPPER(C4)</f>
        <v>VERMEEREDIDIER</v>
      </c>
      <c r="B4" s="13" t="s">
        <v>272</v>
      </c>
      <c r="C4" s="13" t="s">
        <v>58</v>
      </c>
      <c r="D4" s="0" t="n">
        <v>17</v>
      </c>
      <c r="E4" s="29" t="n">
        <v>0.0316203703703704</v>
      </c>
      <c r="F4" s="0" t="n">
        <f aca="false">IF(D4&gt;0,ROUND(101-(D4*100/$C$2),2),"")</f>
        <v>93.38</v>
      </c>
      <c r="H4" s="0" t="str">
        <f aca="false">D4&amp;" "&amp;PROPER(C4)&amp;" "</f>
        <v>17 Didier </v>
      </c>
      <c r="I4" s="29" t="n">
        <f aca="false">E4</f>
        <v>0.0316203703703704</v>
      </c>
      <c r="J4" s="29" t="s">
        <v>202</v>
      </c>
      <c r="K4" s="0" t="n">
        <f aca="false">F4</f>
        <v>93.38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12</v>
      </c>
      <c r="Q4" s="29" t="n">
        <v>0.0137384259259259</v>
      </c>
      <c r="R4" s="0" t="n">
        <f aca="false">ROUND((101-(P4*100/$O$2))*0.8,2)</f>
        <v>74.91</v>
      </c>
      <c r="T4" s="0" t="str">
        <f aca="false">P4&amp;" "&amp;PROPER(O4)&amp;" "</f>
        <v>12 Hugo </v>
      </c>
      <c r="U4" s="29" t="n">
        <f aca="false">Q4</f>
        <v>0.0137384259259259</v>
      </c>
      <c r="V4" s="29" t="s">
        <v>202</v>
      </c>
      <c r="W4" s="0" t="n">
        <f aca="false">R4</f>
        <v>74.91</v>
      </c>
    </row>
    <row r="5" customFormat="false" ht="15" hidden="false" customHeight="false" outlineLevel="0" collapsed="false">
      <c r="A5" s="0" t="str">
        <f aca="false">UPPER(B5)&amp;UPPER(C5)</f>
        <v>DERIDDERRODNEY</v>
      </c>
      <c r="B5" s="13" t="s">
        <v>217</v>
      </c>
      <c r="C5" s="13" t="s">
        <v>76</v>
      </c>
      <c r="D5" s="0" t="n">
        <v>53</v>
      </c>
      <c r="E5" s="29" t="n">
        <v>0.0358333333333333</v>
      </c>
      <c r="F5" s="0" t="n">
        <f aca="false">IF(D5&gt;0,ROUND(101-(D5*100/$C$2),2),"")</f>
        <v>77.23</v>
      </c>
      <c r="H5" s="0" t="str">
        <f aca="false">D5&amp;" "&amp;PROPER(C5)&amp;" "</f>
        <v>53 Rodney </v>
      </c>
      <c r="I5" s="29" t="n">
        <f aca="false">E5</f>
        <v>0.0358333333333333</v>
      </c>
      <c r="J5" s="29" t="s">
        <v>202</v>
      </c>
      <c r="K5" s="0" t="n">
        <f aca="false">F5</f>
        <v>77.23</v>
      </c>
      <c r="M5" s="0" t="str">
        <f aca="false">UPPER(N5)&amp;UPPER(O5)</f>
        <v>DURITAZOLIKA</v>
      </c>
      <c r="N5" s="13" t="s">
        <v>204</v>
      </c>
      <c r="O5" s="13" t="s">
        <v>62</v>
      </c>
      <c r="P5" s="0" t="n">
        <v>19</v>
      </c>
      <c r="Q5" s="35" t="n">
        <v>0.014375</v>
      </c>
      <c r="R5" s="0" t="n">
        <f aca="false">ROUND((101-(P5*100/$O$2))*0.8,2)</f>
        <v>71.47</v>
      </c>
      <c r="T5" s="0" t="str">
        <f aca="false">P5&amp;" "&amp;PROPER(O5)&amp;" "</f>
        <v>19 Zolika </v>
      </c>
      <c r="U5" s="29" t="n">
        <f aca="false">Q5</f>
        <v>0.014375</v>
      </c>
      <c r="V5" s="29" t="s">
        <v>202</v>
      </c>
      <c r="W5" s="0" t="n">
        <f aca="false">R5</f>
        <v>71.47</v>
      </c>
    </row>
    <row r="6" customFormat="false" ht="15" hidden="false" customHeight="false" outlineLevel="0" collapsed="false">
      <c r="A6" s="0" t="str">
        <f aca="false">UPPER(B6)&amp;UPPER(C6)</f>
        <v>FABRISJONATHAN</v>
      </c>
      <c r="B6" s="13" t="s">
        <v>222</v>
      </c>
      <c r="C6" s="13" t="s">
        <v>83</v>
      </c>
      <c r="D6" s="0" t="n">
        <v>93</v>
      </c>
      <c r="E6" s="29" t="n">
        <v>0.0388078703703704</v>
      </c>
      <c r="F6" s="0" t="n">
        <f aca="false">IF(D6&gt;0,ROUND(101-(D6*100/$C$2),2),"")</f>
        <v>59.3</v>
      </c>
      <c r="H6" s="0" t="str">
        <f aca="false">D6&amp;" "&amp;PROPER(C6)&amp;" "</f>
        <v>93 Jonathan </v>
      </c>
      <c r="I6" s="29" t="n">
        <f aca="false">E6</f>
        <v>0.0388078703703704</v>
      </c>
      <c r="J6" s="29" t="s">
        <v>202</v>
      </c>
      <c r="K6" s="0" t="n">
        <f aca="false">F6</f>
        <v>59.3</v>
      </c>
      <c r="M6" s="0" t="str">
        <f aca="false">UPPER(N6)&amp;UPPER(O6)</f>
        <v>DEMOULINOLIVIER</v>
      </c>
      <c r="N6" s="13" t="s">
        <v>206</v>
      </c>
      <c r="O6" s="13" t="s">
        <v>66</v>
      </c>
      <c r="P6" s="0" t="n">
        <v>21</v>
      </c>
      <c r="Q6" s="35" t="n">
        <v>0.0145601851851852</v>
      </c>
      <c r="R6" s="0" t="n">
        <f aca="false">ROUND((101-(P6*100/$O$2))*0.8,2)</f>
        <v>70.49</v>
      </c>
      <c r="T6" s="0" t="str">
        <f aca="false">P6&amp;" "&amp;PROPER(O6)&amp;" "</f>
        <v>21 Olivier </v>
      </c>
      <c r="U6" s="29" t="n">
        <f aca="false">Q6</f>
        <v>0.0145601851851852</v>
      </c>
      <c r="V6" s="29" t="s">
        <v>202</v>
      </c>
      <c r="W6" s="0" t="n">
        <f aca="false">R6</f>
        <v>70.49</v>
      </c>
    </row>
    <row r="7" customFormat="false" ht="15" hidden="false" customHeight="false" outlineLevel="0" collapsed="false">
      <c r="A7" s="0" t="str">
        <f aca="false">UPPER(B7)&amp;UPPER(C7)</f>
        <v>PLETINCKXSYLVIE P.</v>
      </c>
      <c r="B7" s="32" t="s">
        <v>203</v>
      </c>
      <c r="C7" s="32" t="s">
        <v>72</v>
      </c>
      <c r="E7" s="29"/>
      <c r="F7" s="0" t="str">
        <f aca="false">IF(D7&gt;0,ROUND(101-(D7*100/$C$2),2),"")</f>
        <v/>
      </c>
      <c r="H7" s="18" t="s">
        <v>437</v>
      </c>
      <c r="I7" s="29"/>
      <c r="J7" s="29"/>
      <c r="K7" s="0" t="str">
        <f aca="false">F7</f>
        <v/>
      </c>
      <c r="Q7" s="29"/>
      <c r="T7" s="0" t="s">
        <v>438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DURITAJANIKA</v>
      </c>
      <c r="B8" s="13" t="s">
        <v>204</v>
      </c>
      <c r="C8" s="13" t="s">
        <v>128</v>
      </c>
      <c r="E8" s="35"/>
      <c r="F8" s="0" t="str">
        <f aca="false">IF(D8&gt;0,ROUND(101-(D8*100/$C$2),2),"")</f>
        <v/>
      </c>
      <c r="I8" s="29"/>
      <c r="J8" s="29"/>
      <c r="K8" s="0" t="str">
        <f aca="false">F8</f>
        <v/>
      </c>
      <c r="Q8" s="29"/>
      <c r="T8" s="0" t="str">
        <f aca="false">P8&amp;" "&amp;PROPER(O8)&amp;" "</f>
        <v>  </v>
      </c>
      <c r="U8" s="29"/>
      <c r="V8" s="29"/>
    </row>
    <row r="9" customFormat="false" ht="15" hidden="false" customHeight="false" outlineLevel="0" collapsed="false">
      <c r="A9" s="0" t="str">
        <f aca="false">UPPER(B9)&amp;UPPER(C9)</f>
        <v>EECKHOUTMARC E.</v>
      </c>
      <c r="B9" s="13" t="s">
        <v>223</v>
      </c>
      <c r="C9" s="13" t="s">
        <v>78</v>
      </c>
      <c r="E9" s="29"/>
      <c r="F9" s="0" t="str">
        <f aca="false">IF(D9&gt;0,ROUND(101-(D9*100/$C$2),2),"")</f>
        <v/>
      </c>
      <c r="I9" s="29"/>
      <c r="J9" s="29"/>
      <c r="K9" s="0" t="str">
        <f aca="false">F9</f>
        <v/>
      </c>
      <c r="Q9" s="35"/>
      <c r="T9" s="0" t="str">
        <f aca="false">P9&amp;" "&amp;PROPER(O9)&amp;" "</f>
        <v>  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LEHAIREDAVID L.</v>
      </c>
      <c r="B10" s="13" t="s">
        <v>220</v>
      </c>
      <c r="C10" s="13" t="s">
        <v>99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TCHATCHOUANG NANAPRUDENCE</v>
      </c>
      <c r="B11" s="32" t="s">
        <v>267</v>
      </c>
      <c r="C11" s="32" t="s">
        <v>121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MARTINPATRICIA</v>
      </c>
      <c r="B12" s="32" t="s">
        <v>257</v>
      </c>
      <c r="C12" s="32" t="s">
        <v>107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WASTERZAKFREDERIK</v>
      </c>
      <c r="B13" s="13" t="s">
        <v>218</v>
      </c>
      <c r="C13" s="13" t="s">
        <v>111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MAROTTAROCCO</v>
      </c>
      <c r="B14" s="13" t="s">
        <v>256</v>
      </c>
      <c r="C14" s="13" t="s">
        <v>168</v>
      </c>
      <c r="E14" s="35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FURNARIROBERTO</v>
      </c>
      <c r="B15" s="13" t="s">
        <v>247</v>
      </c>
      <c r="C15" s="13" t="s">
        <v>64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DURITAZOLIKA</v>
      </c>
      <c r="B16" s="13" t="s">
        <v>204</v>
      </c>
      <c r="C16" s="13" t="s">
        <v>62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LEHAIREFRANCIS</v>
      </c>
      <c r="B17" s="13" t="s">
        <v>220</v>
      </c>
      <c r="C17" s="13" t="s">
        <v>253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FABRISHUGO</v>
      </c>
      <c r="B18" s="13" t="s">
        <v>222</v>
      </c>
      <c r="C18" s="13" t="s">
        <v>68</v>
      </c>
      <c r="E18" s="35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DEMOULINOLIVIER</v>
      </c>
      <c r="B19" s="13" t="s">
        <v>206</v>
      </c>
      <c r="C19" s="13" t="s">
        <v>66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CHARLIERYANNICK</v>
      </c>
      <c r="B20" s="13" t="s">
        <v>207</v>
      </c>
      <c r="C20" s="13" t="s">
        <v>235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QUINTYNMATHIEU</v>
      </c>
      <c r="B21" s="13" t="s">
        <v>214</v>
      </c>
      <c r="C21" s="13" t="s">
        <v>115</v>
      </c>
      <c r="E21" s="35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GLIBERTLAETITIA</v>
      </c>
      <c r="B22" s="32" t="s">
        <v>250</v>
      </c>
      <c r="C22" s="32" t="s">
        <v>85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LAGAERTRITA</v>
      </c>
      <c r="B23" s="32" t="s">
        <v>209</v>
      </c>
      <c r="C23" s="32" t="s">
        <v>91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CHARLIERBAUDOUIN</v>
      </c>
      <c r="B24" s="13" t="s">
        <v>207</v>
      </c>
      <c r="C24" s="13" t="s">
        <v>89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MERTENSANNE</v>
      </c>
      <c r="B25" s="32" t="s">
        <v>260</v>
      </c>
      <c r="C25" s="32" t="s">
        <v>119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GASKINRUDI</v>
      </c>
      <c r="B26" s="13" t="s">
        <v>213</v>
      </c>
      <c r="C26" s="13" t="s">
        <v>103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COOSEMANSISABELLE C.</v>
      </c>
      <c r="B27" s="32" t="s">
        <v>211</v>
      </c>
      <c r="C27" s="32" t="s">
        <v>101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LANGHENDRIESDOMINIQUE L.</v>
      </c>
      <c r="B28" s="32" t="s">
        <v>252</v>
      </c>
      <c r="C28" s="32" t="s">
        <v>130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DUMONTDOMINIQUE D.</v>
      </c>
      <c r="B29" s="32" t="s">
        <v>241</v>
      </c>
      <c r="C29" s="32" t="s">
        <v>125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COLLARDBERNADETTE</v>
      </c>
      <c r="B30" s="32" t="s">
        <v>236</v>
      </c>
      <c r="C30" s="32" t="s">
        <v>145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FONTAINEAMÉLIE</v>
      </c>
      <c r="B31" s="32" t="s">
        <v>246</v>
      </c>
      <c r="C31" s="32" t="s">
        <v>80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ALVAREZ BLANCOMANUEL</v>
      </c>
      <c r="B32" s="13" t="s">
        <v>228</v>
      </c>
      <c r="C32" s="13" t="s">
        <v>74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GAGNONMARIE-JOSÉE</v>
      </c>
      <c r="B33" s="32" t="s">
        <v>248</v>
      </c>
      <c r="C33" s="32" t="s">
        <v>97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DE ROECKMONIQUE</v>
      </c>
      <c r="B34" s="32" t="s">
        <v>237</v>
      </c>
      <c r="C34" s="32" t="s">
        <v>105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RUBAYCHRISTOPHE</v>
      </c>
      <c r="B35" s="13" t="s">
        <v>208</v>
      </c>
      <c r="C35" s="13" t="s">
        <v>70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ANDRIESSENSBRIGITTE</v>
      </c>
      <c r="B36" s="32" t="s">
        <v>229</v>
      </c>
      <c r="C36" s="32" t="s">
        <v>117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DOYENFANNY</v>
      </c>
      <c r="B37" s="32" t="s">
        <v>240</v>
      </c>
      <c r="C37" s="32" t="s">
        <v>164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MEHOUDENSALAIN</v>
      </c>
      <c r="B38" s="13" t="s">
        <v>258</v>
      </c>
      <c r="C38" s="13" t="s">
        <v>259</v>
      </c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MORO LAVADOAMBROSIO</v>
      </c>
      <c r="B39" s="13" t="s">
        <v>262</v>
      </c>
      <c r="C39" s="13" t="s">
        <v>263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HOCQUETBENJAMIN</v>
      </c>
      <c r="B40" s="13" t="s">
        <v>216</v>
      </c>
      <c r="C40" s="13" t="s">
        <v>93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DE CONINCKBENOÎT</v>
      </c>
      <c r="B41" s="13" t="s">
        <v>201</v>
      </c>
      <c r="C41" s="13" t="s">
        <v>60</v>
      </c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VANCUTSEMBERTRAND</v>
      </c>
      <c r="B42" s="13" t="s">
        <v>205</v>
      </c>
      <c r="C42" s="13" t="s">
        <v>87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FIACCAPRILECARMELA</v>
      </c>
      <c r="B43" s="32" t="s">
        <v>244</v>
      </c>
      <c r="C43" s="32" t="s">
        <v>245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PARADADAVID P.</v>
      </c>
      <c r="B44" s="13" t="s">
        <v>264</v>
      </c>
      <c r="C44" s="13" t="s">
        <v>82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QUIEVREUXEDDY</v>
      </c>
      <c r="B45" s="13" t="s">
        <v>265</v>
      </c>
      <c r="C45" s="13" t="s">
        <v>132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CHALLEEMMANUELLE</v>
      </c>
      <c r="B46" s="32" t="s">
        <v>234</v>
      </c>
      <c r="C46" s="32" t="s">
        <v>143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BEQUETGINETTE</v>
      </c>
      <c r="B47" s="32" t="s">
        <v>230</v>
      </c>
      <c r="C47" s="32" t="s">
        <v>231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MATONHERMAN</v>
      </c>
      <c r="B48" s="13" t="s">
        <v>224</v>
      </c>
      <c r="C48" s="13" t="s">
        <v>113</v>
      </c>
      <c r="E48" s="29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FAUCONNIERISABELLE F.</v>
      </c>
      <c r="B49" s="32" t="s">
        <v>242</v>
      </c>
      <c r="C49" s="32" t="s">
        <v>243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PLETINCKXISABELLE P.</v>
      </c>
      <c r="B50" s="32" t="s">
        <v>203</v>
      </c>
      <c r="C50" s="32" t="s">
        <v>159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AISSATOUISSA</v>
      </c>
      <c r="B51" s="32" t="s">
        <v>226</v>
      </c>
      <c r="C51" s="32" t="s">
        <v>227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LEHAIREIVAN</v>
      </c>
      <c r="B52" s="13" t="s">
        <v>220</v>
      </c>
      <c r="C52" s="13" t="s">
        <v>162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MINOTJÉRÔME</v>
      </c>
      <c r="B53" s="13" t="s">
        <v>261</v>
      </c>
      <c r="C53" s="13" t="s">
        <v>109</v>
      </c>
      <c r="E53" s="29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VAN ERTBRUGGENJOHAN</v>
      </c>
      <c r="B54" s="13" t="s">
        <v>269</v>
      </c>
      <c r="C54" s="13" t="s">
        <v>270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GINEPROLAURENCE</v>
      </c>
      <c r="B55" s="32" t="s">
        <v>249</v>
      </c>
      <c r="C55" s="32" t="s">
        <v>166</v>
      </c>
      <c r="E55" s="29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SIRAUXLAURENT</v>
      </c>
      <c r="B56" s="13" t="s">
        <v>266</v>
      </c>
      <c r="C56" s="13" t="s">
        <v>151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VANHOUCHELAURENT</v>
      </c>
      <c r="B57" s="13" t="s">
        <v>271</v>
      </c>
      <c r="C57" s="13" t="s">
        <v>151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DURITALILIAN</v>
      </c>
      <c r="B58" s="13" t="s">
        <v>204</v>
      </c>
      <c r="C58" s="13" t="s">
        <v>152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HUSTINMARC H.</v>
      </c>
      <c r="B59" s="13" t="s">
        <v>221</v>
      </c>
      <c r="C59" s="13" t="s">
        <v>156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ZOCASTELLOMARCO</v>
      </c>
      <c r="B60" s="13" t="s">
        <v>273</v>
      </c>
      <c r="C60" s="13" t="s">
        <v>274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BRICHETMARTINE B.</v>
      </c>
      <c r="B61" s="32" t="s">
        <v>225</v>
      </c>
      <c r="C61" s="32" t="s">
        <v>141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TRAENMARTINE T.</v>
      </c>
      <c r="B62" s="32" t="s">
        <v>268</v>
      </c>
      <c r="C62" s="32" t="s">
        <v>178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BERTHEREAUPASCAL</v>
      </c>
      <c r="B63" s="13" t="s">
        <v>232</v>
      </c>
      <c r="C63" s="13" t="s">
        <v>233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MAJAQUENTIN</v>
      </c>
      <c r="B64" s="13" t="s">
        <v>255</v>
      </c>
      <c r="C64" s="13" t="s">
        <v>95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MAHYSYLVIE M.</v>
      </c>
      <c r="B65" s="32" t="s">
        <v>254</v>
      </c>
      <c r="C65" s="32" t="s">
        <v>127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DEFREYNETHOMAS</v>
      </c>
      <c r="B66" s="13" t="s">
        <v>238</v>
      </c>
      <c r="C66" s="13" t="s">
        <v>239</v>
      </c>
      <c r="F66" s="0" t="str">
        <f aca="false">IF(D66&gt;0,ROUND(101-(D66*100/$C$2),2),"")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7"/>
  <sheetViews>
    <sheetView showFormulas="false" showGridLines="true" showRowColHeaders="true" showZeros="true" rightToLeft="false" tabSelected="false" showOutlineSymbols="true" defaultGridColor="true" view="normal" topLeftCell="B28" colorId="64" zoomScale="100" zoomScaleNormal="100" zoomScalePageLayoutView="100" workbookViewId="0">
      <selection pane="topLeft" activeCell="C51" activeCellId="0" sqref="C51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425</v>
      </c>
      <c r="C1" s="21"/>
      <c r="N1" s="26"/>
      <c r="O1" s="21"/>
    </row>
    <row r="2" customFormat="false" ht="15" hidden="false" customHeight="false" outlineLevel="0" collapsed="false">
      <c r="B2" s="13" t="s">
        <v>194</v>
      </c>
      <c r="C2" s="13" t="n">
        <v>579</v>
      </c>
      <c r="H2" s="1" t="s">
        <v>195</v>
      </c>
      <c r="N2" s="0" t="s">
        <v>194</v>
      </c>
      <c r="O2" s="0" t="n">
        <v>190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342</v>
      </c>
      <c r="I3" s="29" t="n">
        <v>0.0342361111111111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439</v>
      </c>
      <c r="U3" s="29" t="n">
        <v>0.0226041666666667</v>
      </c>
      <c r="V3" s="29"/>
    </row>
    <row r="4" customFormat="false" ht="15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36</v>
      </c>
      <c r="E4" s="35" t="n">
        <v>0.0403356481481482</v>
      </c>
      <c r="F4" s="0" t="n">
        <f aca="false">IF(D4&gt;0,ROUND(101-(D4*100/$C$2),2),"")</f>
        <v>94.78</v>
      </c>
      <c r="H4" s="0" t="str">
        <f aca="false">D4&amp;" "&amp;PROPER(C4)&amp;" "</f>
        <v>36 Benoît </v>
      </c>
      <c r="I4" s="29" t="n">
        <f aca="false">E4</f>
        <v>0.0403356481481482</v>
      </c>
      <c r="J4" s="29" t="s">
        <v>202</v>
      </c>
      <c r="K4" s="0" t="n">
        <f aca="false">F4</f>
        <v>94.78</v>
      </c>
      <c r="M4" s="0" t="str">
        <f aca="false">UPPER(N4)&amp;UPPER(O4)</f>
        <v/>
      </c>
      <c r="N4" s="32"/>
      <c r="O4" s="32"/>
      <c r="P4" s="0" t="n">
        <v>5</v>
      </c>
      <c r="Q4" s="35" t="n">
        <v>0.0246990740740741</v>
      </c>
      <c r="R4" s="0" t="n">
        <f aca="false">ROUND((101-(P4*100/$O$2))*0.8,2)</f>
        <v>78.69</v>
      </c>
      <c r="T4" s="0" t="str">
        <f aca="false">P4&amp;" "&amp;PROPER(O4)&amp;" "</f>
        <v>5  </v>
      </c>
      <c r="U4" s="29" t="n">
        <f aca="false">Q4</f>
        <v>0.0246990740740741</v>
      </c>
      <c r="V4" s="29" t="s">
        <v>202</v>
      </c>
      <c r="W4" s="0" t="n">
        <f aca="false">R4</f>
        <v>78.69</v>
      </c>
    </row>
    <row r="5" customFormat="false" ht="15" hidden="false" customHeight="false" outlineLevel="0" collapsed="false">
      <c r="A5" s="0" t="str">
        <f aca="false">UPPER(B5)&amp;UPPER(C5)</f>
        <v>ALVAREZ BLANCOMANUEL</v>
      </c>
      <c r="B5" s="13" t="s">
        <v>228</v>
      </c>
      <c r="C5" s="13" t="s">
        <v>74</v>
      </c>
      <c r="D5" s="0" t="n">
        <v>263</v>
      </c>
      <c r="E5" s="29" t="n">
        <v>0.0518287037037037</v>
      </c>
      <c r="F5" s="0" t="n">
        <f aca="false">IF(D5&gt;0,ROUND(101-(D5*100/$C$2),2),"")</f>
        <v>55.58</v>
      </c>
      <c r="H5" s="0" t="str">
        <f aca="false">D5&amp;" "&amp;PROPER(C5)&amp;" "</f>
        <v>263 Manuel </v>
      </c>
      <c r="I5" s="29" t="n">
        <f aca="false">E5</f>
        <v>0.0518287037037037</v>
      </c>
      <c r="J5" s="29" t="s">
        <v>202</v>
      </c>
      <c r="K5" s="0" t="n">
        <f aca="false">F5</f>
        <v>55.58</v>
      </c>
      <c r="M5" s="0" t="str">
        <f aca="false">UPPER(N5)&amp;UPPER(O5)</f>
        <v/>
      </c>
      <c r="N5" s="32"/>
      <c r="O5" s="32"/>
      <c r="P5" s="0" t="n">
        <v>7</v>
      </c>
      <c r="Q5" s="35" t="n">
        <v>0.025150462962963</v>
      </c>
      <c r="R5" s="0" t="n">
        <f aca="false">ROUND((101-(P5*100/$O$2))*0.8,2)</f>
        <v>77.85</v>
      </c>
      <c r="T5" s="0" t="str">
        <f aca="false">P5&amp;" "&amp;PROPER(O5)&amp;" "</f>
        <v>7  </v>
      </c>
      <c r="U5" s="29" t="n">
        <f aca="false">Q5</f>
        <v>0.025150462962963</v>
      </c>
      <c r="V5" s="29" t="s">
        <v>202</v>
      </c>
      <c r="W5" s="0" t="n">
        <f aca="false">R5</f>
        <v>77.85</v>
      </c>
    </row>
    <row r="6" customFormat="false" ht="15" hidden="false" customHeight="false" outlineLevel="0" collapsed="false">
      <c r="A6" s="0" t="str">
        <f aca="false">UPPER(B6)&amp;UPPER(C6)</f>
        <v>LAGAERTRITA</v>
      </c>
      <c r="B6" s="32" t="s">
        <v>209</v>
      </c>
      <c r="C6" s="32" t="s">
        <v>91</v>
      </c>
      <c r="D6" s="0" t="n">
        <v>402</v>
      </c>
      <c r="E6" s="29" t="n">
        <v>0.0573958333333333</v>
      </c>
      <c r="F6" s="0" t="n">
        <f aca="false">IF(D6&gt;0,ROUND(101-(D6*100/$C$2),2),"")</f>
        <v>31.57</v>
      </c>
      <c r="H6" s="0" t="str">
        <f aca="false">D6&amp;" "&amp;PROPER(C6)&amp;" "</f>
        <v>402 Rita </v>
      </c>
      <c r="I6" s="29" t="n">
        <f aca="false">E6</f>
        <v>0.0573958333333333</v>
      </c>
      <c r="J6" s="29" t="s">
        <v>202</v>
      </c>
      <c r="K6" s="0" t="n">
        <f aca="false">F6</f>
        <v>31.57</v>
      </c>
      <c r="M6" s="0" t="str">
        <f aca="false">UPPER(N6)&amp;UPPER(O6)</f>
        <v/>
      </c>
      <c r="N6" s="32"/>
      <c r="O6" s="32"/>
      <c r="P6" s="0" t="n">
        <v>42</v>
      </c>
      <c r="Q6" s="35" t="n">
        <v>0.0284143518518519</v>
      </c>
      <c r="R6" s="0" t="n">
        <f aca="false">ROUND((101-(P6*100/$O$2))*0.8,2)</f>
        <v>63.12</v>
      </c>
      <c r="T6" s="0" t="str">
        <f aca="false">P6&amp;" "&amp;PROPER(O6)&amp;" "</f>
        <v>42  </v>
      </c>
      <c r="U6" s="29" t="n">
        <f aca="false">Q6</f>
        <v>0.0284143518518519</v>
      </c>
      <c r="V6" s="29" t="s">
        <v>202</v>
      </c>
      <c r="W6" s="0" t="n">
        <f aca="false">R6</f>
        <v>63.12</v>
      </c>
    </row>
    <row r="7" customFormat="false" ht="15" hidden="false" customHeight="false" outlineLevel="0" collapsed="false">
      <c r="A7" s="0" t="str">
        <f aca="false">UPPER(B7)&amp;UPPER(C7)</f>
        <v>GAGNONMARIE-JOSÉE</v>
      </c>
      <c r="B7" s="32" t="s">
        <v>248</v>
      </c>
      <c r="C7" s="32" t="s">
        <v>97</v>
      </c>
      <c r="D7" s="0" t="n">
        <v>408</v>
      </c>
      <c r="E7" s="29" t="n">
        <v>0.0577199074074074</v>
      </c>
      <c r="F7" s="0" t="n">
        <f aca="false">IF(D7&gt;0,ROUND(101-(D7*100/$C$2),2),"")</f>
        <v>30.53</v>
      </c>
      <c r="H7" s="0" t="str">
        <f aca="false">D7&amp;" "&amp;PROPER(C7)&amp;" "</f>
        <v>408 Marie-Josée </v>
      </c>
      <c r="I7" s="29" t="n">
        <f aca="false">E7</f>
        <v>0.0577199074074074</v>
      </c>
      <c r="J7" s="29" t="s">
        <v>202</v>
      </c>
      <c r="K7" s="0" t="n">
        <f aca="false">F7</f>
        <v>30.53</v>
      </c>
      <c r="M7" s="0" t="str">
        <f aca="false">UPPER(N7)&amp;UPPER(O7)</f>
        <v/>
      </c>
      <c r="N7" s="32"/>
      <c r="O7" s="32"/>
      <c r="P7" s="0" t="n">
        <v>83</v>
      </c>
      <c r="Q7" s="35" t="n">
        <v>0.0314583333333333</v>
      </c>
      <c r="R7" s="0" t="n">
        <f aca="false">ROUND((101-(P7*100/$O$2))*0.8,2)</f>
        <v>45.85</v>
      </c>
      <c r="T7" s="0" t="s">
        <v>440</v>
      </c>
      <c r="U7" s="29" t="n">
        <f aca="false">Q7</f>
        <v>0.0314583333333333</v>
      </c>
      <c r="V7" s="29" t="s">
        <v>202</v>
      </c>
      <c r="W7" s="0" t="n">
        <f aca="false">R7</f>
        <v>45.85</v>
      </c>
    </row>
    <row r="8" customFormat="false" ht="15" hidden="false" customHeight="false" outlineLevel="0" collapsed="false">
      <c r="A8" s="0" t="str">
        <f aca="false">UPPER(B8)&amp;UPPER(C8)</f>
        <v>DE ROECKMONIQUE</v>
      </c>
      <c r="B8" s="32" t="s">
        <v>237</v>
      </c>
      <c r="C8" s="32" t="s">
        <v>105</v>
      </c>
      <c r="D8" s="0" t="n">
        <v>482</v>
      </c>
      <c r="E8" s="29" t="n">
        <v>0.0625115740740741</v>
      </c>
      <c r="F8" s="0" t="n">
        <f aca="false">IF(D8&gt;0,ROUND(101-(D8*100/$C$2),2),"")</f>
        <v>17.75</v>
      </c>
      <c r="H8" s="0" t="str">
        <f aca="false">D8&amp;" "&amp;PROPER(C8)&amp;" "</f>
        <v>482 Monique </v>
      </c>
      <c r="I8" s="29" t="n">
        <f aca="false">E8</f>
        <v>0.0625115740740741</v>
      </c>
      <c r="J8" s="29" t="s">
        <v>202</v>
      </c>
      <c r="K8" s="0" t="n">
        <f aca="false">F8</f>
        <v>17.75</v>
      </c>
      <c r="M8" s="0" t="str">
        <f aca="false">UPPER(N8)&amp;UPPER(O8)</f>
        <v/>
      </c>
      <c r="N8" s="32"/>
      <c r="O8" s="32"/>
      <c r="P8" s="0" t="n">
        <v>84</v>
      </c>
      <c r="Q8" s="29" t="n">
        <v>0.0314699074074074</v>
      </c>
      <c r="R8" s="0" t="n">
        <f aca="false">ROUND((101-(P8*100/$O$2))*0.8,2)</f>
        <v>45.43</v>
      </c>
      <c r="T8" s="0" t="str">
        <f aca="false">P8&amp;" "&amp;PROPER(O8)&amp;" "</f>
        <v>84  </v>
      </c>
      <c r="U8" s="29" t="n">
        <f aca="false">Q8</f>
        <v>0.0314699074074074</v>
      </c>
      <c r="V8" s="29" t="s">
        <v>202</v>
      </c>
      <c r="W8" s="0" t="n">
        <f aca="false">R8</f>
        <v>45.43</v>
      </c>
    </row>
    <row r="9" customFormat="false" ht="15" hidden="false" customHeight="false" outlineLevel="0" collapsed="false">
      <c r="A9" s="0" t="str">
        <f aca="false">UPPER(B9)&amp;UPPER(C9)</f>
        <v>DEMOULINOLIVIER</v>
      </c>
      <c r="B9" s="13" t="s">
        <v>206</v>
      </c>
      <c r="C9" s="13" t="s">
        <v>66</v>
      </c>
      <c r="E9" s="29"/>
      <c r="F9" s="0" t="str">
        <f aca="false">IF(D9&gt;0,ROUND(101-(D9*100/$C$2),2),"")</f>
        <v/>
      </c>
      <c r="H9" s="0" t="s">
        <v>441</v>
      </c>
      <c r="I9" s="29"/>
      <c r="J9" s="29"/>
      <c r="K9" s="0" t="str">
        <f aca="false">F9</f>
        <v/>
      </c>
      <c r="M9" s="0" t="str">
        <f aca="false">UPPER(N9)&amp;UPPER(O9)</f>
        <v/>
      </c>
      <c r="N9" s="32"/>
      <c r="O9" s="32"/>
      <c r="P9" s="0" t="n">
        <v>85</v>
      </c>
      <c r="Q9" s="35" t="n">
        <v>0.0314699074074074</v>
      </c>
      <c r="R9" s="0" t="n">
        <f aca="false">ROUND((101-(P9*100/$O$2))*0.8,2)</f>
        <v>45.01</v>
      </c>
      <c r="T9" s="0" t="str">
        <f aca="false">P9&amp;" "&amp;PROPER(O9)&amp;" "</f>
        <v>85  </v>
      </c>
      <c r="U9" s="29" t="n">
        <f aca="false">Q9</f>
        <v>0.0314699074074074</v>
      </c>
      <c r="V9" s="29" t="s">
        <v>202</v>
      </c>
      <c r="W9" s="0" t="n">
        <f aca="false">R9</f>
        <v>45.01</v>
      </c>
    </row>
    <row r="10" customFormat="false" ht="15" hidden="false" customHeight="false" outlineLevel="0" collapsed="false">
      <c r="A10" s="0" t="str">
        <f aca="false">UPPER(B10)&amp;UPPER(C10)</f>
        <v>GLIBERTLAETITIA</v>
      </c>
      <c r="B10" s="32" t="s">
        <v>250</v>
      </c>
      <c r="C10" s="32" t="s">
        <v>85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PLETINCKXSYLVIE P.</v>
      </c>
      <c r="B11" s="32" t="s">
        <v>203</v>
      </c>
      <c r="C11" s="32" t="s">
        <v>72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DURITAJANIKA</v>
      </c>
      <c r="B12" s="13" t="s">
        <v>204</v>
      </c>
      <c r="C12" s="13" t="s">
        <v>128</v>
      </c>
      <c r="E12" s="35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HAYETTEELOÏSE</v>
      </c>
      <c r="B13" s="32" t="s">
        <v>251</v>
      </c>
      <c r="C13" s="32" t="s">
        <v>170</v>
      </c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EECKHOUTMARC E.</v>
      </c>
      <c r="B14" s="13" t="s">
        <v>223</v>
      </c>
      <c r="C14" s="13" t="s">
        <v>78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LEHAIREDAVID L.</v>
      </c>
      <c r="B15" s="13" t="s">
        <v>220</v>
      </c>
      <c r="C15" s="13" t="s">
        <v>99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TCHATCHOUANG NANAPRUDENCE</v>
      </c>
      <c r="B16" s="32" t="s">
        <v>267</v>
      </c>
      <c r="C16" s="32" t="s">
        <v>121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MARTINPATRICIA</v>
      </c>
      <c r="B17" s="32" t="s">
        <v>257</v>
      </c>
      <c r="C17" s="32" t="s">
        <v>107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WASTERZAKFREDERIK</v>
      </c>
      <c r="B18" s="13" t="s">
        <v>218</v>
      </c>
      <c r="C18" s="13" t="s">
        <v>111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VERMEEREDIDIER</v>
      </c>
      <c r="B19" s="13" t="s">
        <v>272</v>
      </c>
      <c r="C19" s="13" t="s">
        <v>58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MAROTTAROCCO</v>
      </c>
      <c r="B20" s="13" t="s">
        <v>256</v>
      </c>
      <c r="C20" s="13" t="s">
        <v>168</v>
      </c>
      <c r="E20" s="35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DERIDDERRODNEY</v>
      </c>
      <c r="B21" s="13" t="s">
        <v>217</v>
      </c>
      <c r="C21" s="13" t="s">
        <v>76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FURNARIROBERTO</v>
      </c>
      <c r="B22" s="13" t="s">
        <v>247</v>
      </c>
      <c r="C22" s="13" t="s">
        <v>64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DURITAZOLIKA</v>
      </c>
      <c r="B23" s="13" t="s">
        <v>204</v>
      </c>
      <c r="C23" s="13" t="s">
        <v>62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LEHAIREFRANCIS</v>
      </c>
      <c r="B24" s="13" t="s">
        <v>220</v>
      </c>
      <c r="C24" s="13" t="s">
        <v>253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FABRISHUGO</v>
      </c>
      <c r="B25" s="13" t="s">
        <v>222</v>
      </c>
      <c r="C25" s="13" t="s">
        <v>68</v>
      </c>
      <c r="E25" s="35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CHARLIERYANNICK</v>
      </c>
      <c r="B26" s="13" t="s">
        <v>207</v>
      </c>
      <c r="C26" s="13" t="s">
        <v>235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QUINTYNMATHIEU</v>
      </c>
      <c r="B27" s="13" t="s">
        <v>214</v>
      </c>
      <c r="C27" s="13" t="s">
        <v>115</v>
      </c>
      <c r="E27" s="35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FABRISJONATHAN</v>
      </c>
      <c r="B28" s="13" t="s">
        <v>222</v>
      </c>
      <c r="C28" s="13" t="s">
        <v>83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CHARLIERBAUDOUIN</v>
      </c>
      <c r="B29" s="13" t="s">
        <v>207</v>
      </c>
      <c r="C29" s="13" t="s">
        <v>89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MERTENSANNE</v>
      </c>
      <c r="B30" s="32" t="s">
        <v>260</v>
      </c>
      <c r="C30" s="32" t="s">
        <v>119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GASKINRUDI</v>
      </c>
      <c r="B31" s="13" t="s">
        <v>213</v>
      </c>
      <c r="C31" s="13" t="s">
        <v>103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COOSEMANSISABELLE C.</v>
      </c>
      <c r="B32" s="32" t="s">
        <v>211</v>
      </c>
      <c r="C32" s="32" t="s">
        <v>101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LANGHENDRIESDOMINIQUE L.</v>
      </c>
      <c r="B33" s="32" t="s">
        <v>252</v>
      </c>
      <c r="C33" s="32" t="s">
        <v>130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DUMONTDOMINIQUE D.</v>
      </c>
      <c r="B34" s="32" t="s">
        <v>241</v>
      </c>
      <c r="C34" s="32" t="s">
        <v>125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COLLARDBERNADETTE</v>
      </c>
      <c r="B35" s="32" t="s">
        <v>236</v>
      </c>
      <c r="C35" s="32" t="s">
        <v>145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FONTAINEAMÉLIE</v>
      </c>
      <c r="B36" s="32" t="s">
        <v>246</v>
      </c>
      <c r="C36" s="32" t="s">
        <v>80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RUBAYCHRISTOPHE</v>
      </c>
      <c r="B37" s="13" t="s">
        <v>208</v>
      </c>
      <c r="C37" s="13" t="s">
        <v>70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ANDRIESSENSBRIGITTE</v>
      </c>
      <c r="B38" s="32" t="s">
        <v>229</v>
      </c>
      <c r="C38" s="32" t="s">
        <v>117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DOYENFANNY</v>
      </c>
      <c r="B39" s="32" t="s">
        <v>240</v>
      </c>
      <c r="C39" s="32" t="s">
        <v>164</v>
      </c>
      <c r="E39" s="29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MEHOUDENSALAIN</v>
      </c>
      <c r="B40" s="13" t="s">
        <v>258</v>
      </c>
      <c r="C40" s="13" t="s">
        <v>259</v>
      </c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MORO LAVADOAMBROSIO</v>
      </c>
      <c r="B41" s="13" t="s">
        <v>262</v>
      </c>
      <c r="C41" s="13" t="s">
        <v>263</v>
      </c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HOCQUETBENJAMIN</v>
      </c>
      <c r="B42" s="13" t="s">
        <v>216</v>
      </c>
      <c r="C42" s="13" t="s">
        <v>93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VANCUTSEMBERTRAND</v>
      </c>
      <c r="B43" s="13" t="s">
        <v>205</v>
      </c>
      <c r="C43" s="13" t="s">
        <v>87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FIACCAPRILECARMELA</v>
      </c>
      <c r="B44" s="32" t="s">
        <v>244</v>
      </c>
      <c r="C44" s="32" t="s">
        <v>245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PARADADAVID P.</v>
      </c>
      <c r="B45" s="13" t="s">
        <v>264</v>
      </c>
      <c r="C45" s="13" t="s">
        <v>82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QUIEVREUXEDDY</v>
      </c>
      <c r="B46" s="13" t="s">
        <v>265</v>
      </c>
      <c r="C46" s="13" t="s">
        <v>132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CHALLEEMMANUELLE</v>
      </c>
      <c r="B47" s="32" t="s">
        <v>234</v>
      </c>
      <c r="C47" s="32" t="s">
        <v>143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BEQUETGINETTE</v>
      </c>
      <c r="B48" s="32" t="s">
        <v>230</v>
      </c>
      <c r="C48" s="32" t="s">
        <v>231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MATONHERMAN</v>
      </c>
      <c r="B49" s="13" t="s">
        <v>224</v>
      </c>
      <c r="C49" s="13" t="s">
        <v>113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FAUCONNIERISABELLE F.</v>
      </c>
      <c r="B50" s="32" t="s">
        <v>242</v>
      </c>
      <c r="C50" s="32" t="s">
        <v>243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PLETINCKXISABELLE P.</v>
      </c>
      <c r="B51" s="32" t="s">
        <v>203</v>
      </c>
      <c r="C51" s="32" t="s">
        <v>159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AISSATOUISSA</v>
      </c>
      <c r="B52" s="32" t="s">
        <v>226</v>
      </c>
      <c r="C52" s="32" t="s">
        <v>227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LEHAIREIVAN</v>
      </c>
      <c r="B53" s="13" t="s">
        <v>220</v>
      </c>
      <c r="C53" s="13" t="s">
        <v>162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MINOTJÉRÔME</v>
      </c>
      <c r="B54" s="13" t="s">
        <v>261</v>
      </c>
      <c r="C54" s="13" t="s">
        <v>109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VAN ERTBRUGGENJOHAN</v>
      </c>
      <c r="B55" s="13" t="s">
        <v>269</v>
      </c>
      <c r="C55" s="13" t="s">
        <v>270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GINEPROLAURENCE</v>
      </c>
      <c r="B56" s="32" t="s">
        <v>249</v>
      </c>
      <c r="C56" s="32" t="s">
        <v>166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SIRAUXLAURENT</v>
      </c>
      <c r="B57" s="13" t="s">
        <v>266</v>
      </c>
      <c r="C57" s="13" t="s">
        <v>151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VANHOUCHELAURENT</v>
      </c>
      <c r="B58" s="13" t="s">
        <v>271</v>
      </c>
      <c r="C58" s="13" t="s">
        <v>151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DURITALILIAN</v>
      </c>
      <c r="B59" s="13" t="s">
        <v>204</v>
      </c>
      <c r="C59" s="13" t="s">
        <v>152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HUSTINMARC H.</v>
      </c>
      <c r="B60" s="13" t="s">
        <v>221</v>
      </c>
      <c r="C60" s="13" t="s">
        <v>156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ZOCASTELLOMARCO</v>
      </c>
      <c r="B61" s="13" t="s">
        <v>273</v>
      </c>
      <c r="C61" s="13" t="s">
        <v>274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BRICHETMARTINE B.</v>
      </c>
      <c r="B62" s="32" t="s">
        <v>225</v>
      </c>
      <c r="C62" s="32" t="s">
        <v>141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TRAENMARTINE T.</v>
      </c>
      <c r="B63" s="32" t="s">
        <v>268</v>
      </c>
      <c r="C63" s="32" t="s">
        <v>178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BERTHEREAUPASCAL</v>
      </c>
      <c r="B64" s="13" t="s">
        <v>232</v>
      </c>
      <c r="C64" s="13" t="s">
        <v>233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MAJAQUENTIN</v>
      </c>
      <c r="B65" s="13" t="s">
        <v>255</v>
      </c>
      <c r="C65" s="13" t="s">
        <v>95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MAHYSYLVIE M.</v>
      </c>
      <c r="B66" s="32" t="s">
        <v>254</v>
      </c>
      <c r="C66" s="32" t="s">
        <v>127</v>
      </c>
      <c r="E66" s="29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F67" s="0" t="str">
        <f aca="false">IF(D67&gt;0,ROUND(101-(D67*100/$C$2),2),"")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7"/>
  <sheetViews>
    <sheetView showFormulas="false" showGridLines="true" showRowColHeaders="true" showZeros="true" rightToLeft="false" tabSelected="false" showOutlineSymbols="true" defaultGridColor="true" view="normal" topLeftCell="B28" colorId="64" zoomScale="100" zoomScaleNormal="100" zoomScalePageLayoutView="100" workbookViewId="0">
      <selection pane="topLeft" activeCell="C51" activeCellId="0" sqref="C51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442</v>
      </c>
      <c r="C1" s="21"/>
      <c r="N1" s="26" t="s">
        <v>443</v>
      </c>
      <c r="O1" s="21"/>
    </row>
    <row r="2" customFormat="false" ht="15" hidden="false" customHeight="false" outlineLevel="0" collapsed="false">
      <c r="B2" s="13" t="s">
        <v>194</v>
      </c>
      <c r="C2" s="13" t="n">
        <v>23223</v>
      </c>
      <c r="H2" s="1" t="s">
        <v>195</v>
      </c>
      <c r="N2" s="0" t="s">
        <v>194</v>
      </c>
      <c r="O2" s="0" t="n">
        <v>190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200</v>
      </c>
      <c r="I3" s="29"/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439</v>
      </c>
      <c r="U3" s="29" t="n">
        <v>0.0226041666666667</v>
      </c>
      <c r="V3" s="29"/>
    </row>
    <row r="4" customFormat="false" ht="15" hidden="false" customHeight="false" outlineLevel="0" collapsed="false">
      <c r="A4" s="0" t="str">
        <f aca="false">UPPER(B4)&amp;UPPER(C4)</f>
        <v>DEMOULINOLIVIER</v>
      </c>
      <c r="B4" s="13" t="s">
        <v>206</v>
      </c>
      <c r="C4" s="13" t="s">
        <v>66</v>
      </c>
      <c r="D4" s="0" t="n">
        <v>1621</v>
      </c>
      <c r="E4" s="29"/>
      <c r="F4" s="0" t="n">
        <f aca="false">IF(D4&gt;0,ROUND(101-(D4*100/$C$2),2),"")</f>
        <v>94.02</v>
      </c>
      <c r="H4" s="0" t="str">
        <f aca="false">D4&amp;" "&amp;PROPER(C4)&amp;" "</f>
        <v>1621 Olivier </v>
      </c>
      <c r="I4" s="29" t="n">
        <f aca="false">E4</f>
        <v>0</v>
      </c>
      <c r="J4" s="29" t="s">
        <v>202</v>
      </c>
      <c r="K4" s="0" t="n">
        <f aca="false">F4</f>
        <v>94.02</v>
      </c>
      <c r="M4" s="0" t="str">
        <f aca="false">UPPER(N4)&amp;UPPER(O4)</f>
        <v>GAGNONMARIE-JOSÉE</v>
      </c>
      <c r="N4" s="32" t="s">
        <v>248</v>
      </c>
      <c r="O4" s="32" t="s">
        <v>97</v>
      </c>
      <c r="P4" s="0" t="n">
        <v>5</v>
      </c>
      <c r="Q4" s="35" t="n">
        <v>0.0246990740740741</v>
      </c>
      <c r="R4" s="0" t="n">
        <f aca="false">ROUND((101-(P4*100/$O$2))*0.8,2)</f>
        <v>78.69</v>
      </c>
      <c r="T4" s="0" t="str">
        <f aca="false">P4&amp;" "&amp;PROPER(O4)&amp;" "</f>
        <v>5 Marie-Josée </v>
      </c>
      <c r="U4" s="29" t="n">
        <f aca="false">Q4</f>
        <v>0.0246990740740741</v>
      </c>
      <c r="V4" s="29" t="s">
        <v>202</v>
      </c>
      <c r="W4" s="0" t="n">
        <f aca="false">R4</f>
        <v>78.69</v>
      </c>
    </row>
    <row r="5" customFormat="false" ht="15" hidden="false" customHeight="false" outlineLevel="0" collapsed="false">
      <c r="A5" s="0" t="str">
        <f aca="false">UPPER(B5)&amp;UPPER(C5)</f>
        <v>GLIBERTLAETITIA</v>
      </c>
      <c r="B5" s="32" t="s">
        <v>250</v>
      </c>
      <c r="C5" s="32" t="s">
        <v>85</v>
      </c>
      <c r="D5" s="0" t="n">
        <v>8750</v>
      </c>
      <c r="E5" s="29"/>
      <c r="F5" s="0" t="n">
        <f aca="false">IF(D5&gt;0,ROUND(101-(D5*100/$C$2),2),"")</f>
        <v>63.32</v>
      </c>
      <c r="H5" s="0" t="str">
        <f aca="false">D5&amp;" "&amp;PROPER(C5)&amp;" "</f>
        <v>8750 Laetitia </v>
      </c>
      <c r="I5" s="29" t="n">
        <f aca="false">E5</f>
        <v>0</v>
      </c>
      <c r="J5" s="29" t="s">
        <v>202</v>
      </c>
      <c r="K5" s="0" t="n">
        <f aca="false">F5</f>
        <v>63.32</v>
      </c>
      <c r="M5" s="0" t="str">
        <f aca="false">UPPER(N5)&amp;UPPER(O5)</f>
        <v>DE ROECKMONIQUE</v>
      </c>
      <c r="N5" s="32" t="s">
        <v>237</v>
      </c>
      <c r="O5" s="32" t="s">
        <v>105</v>
      </c>
      <c r="P5" s="0" t="n">
        <v>7</v>
      </c>
      <c r="Q5" s="35" t="n">
        <v>0.025150462962963</v>
      </c>
      <c r="R5" s="0" t="n">
        <f aca="false">ROUND((101-(P5*100/$O$2))*0.8,2)</f>
        <v>77.85</v>
      </c>
      <c r="T5" s="0" t="str">
        <f aca="false">P5&amp;" "&amp;PROPER(O5)&amp;" "</f>
        <v>7 Monique </v>
      </c>
      <c r="U5" s="29" t="n">
        <f aca="false">Q5</f>
        <v>0.025150462962963</v>
      </c>
      <c r="V5" s="29" t="s">
        <v>202</v>
      </c>
      <c r="W5" s="0" t="n">
        <f aca="false">R5</f>
        <v>77.85</v>
      </c>
    </row>
    <row r="6" customFormat="false" ht="15" hidden="false" customHeight="false" outlineLevel="0" collapsed="false">
      <c r="A6" s="0" t="str">
        <f aca="false">UPPER(B6)&amp;UPPER(C6)</f>
        <v>PLETINCKXSYLVIE P.</v>
      </c>
      <c r="B6" s="32" t="s">
        <v>203</v>
      </c>
      <c r="C6" s="32" t="s">
        <v>72</v>
      </c>
      <c r="E6" s="29"/>
      <c r="F6" s="0" t="str">
        <f aca="false">IF(D6&gt;0,ROUND(101-(D6*100/$C$2),2),"")</f>
        <v/>
      </c>
      <c r="H6" s="0" t="str">
        <f aca="false">D6&amp;" "&amp;PROPER(C6)&amp;" "</f>
        <v> Sylvie P. </v>
      </c>
      <c r="I6" s="29" t="n">
        <f aca="false">E6</f>
        <v>0</v>
      </c>
      <c r="J6" s="29" t="s">
        <v>202</v>
      </c>
      <c r="K6" s="0" t="str">
        <f aca="false">F6</f>
        <v/>
      </c>
      <c r="M6" s="0" t="str">
        <f aca="false">UPPER(N6)&amp;UPPER(O6)</f>
        <v>ANDRIESSENSBRIGITTE</v>
      </c>
      <c r="N6" s="32" t="s">
        <v>229</v>
      </c>
      <c r="O6" s="32" t="s">
        <v>117</v>
      </c>
      <c r="P6" s="0" t="n">
        <v>42</v>
      </c>
      <c r="Q6" s="35" t="n">
        <v>0.0284143518518519</v>
      </c>
      <c r="R6" s="0" t="n">
        <f aca="false">ROUND((101-(P6*100/$O$2))*0.8,2)</f>
        <v>63.12</v>
      </c>
      <c r="T6" s="0" t="str">
        <f aca="false">P6&amp;" "&amp;PROPER(O6)&amp;" "</f>
        <v>42 Brigitte </v>
      </c>
      <c r="U6" s="29" t="n">
        <f aca="false">Q6</f>
        <v>0.0284143518518519</v>
      </c>
      <c r="V6" s="29" t="s">
        <v>202</v>
      </c>
      <c r="W6" s="0" t="n">
        <f aca="false">R6</f>
        <v>63.12</v>
      </c>
    </row>
    <row r="7" customFormat="false" ht="15" hidden="false" customHeight="false" outlineLevel="0" collapsed="false">
      <c r="A7" s="0" t="str">
        <f aca="false">UPPER(B7)&amp;UPPER(C7)</f>
        <v>DURITAJANIKA</v>
      </c>
      <c r="B7" s="13" t="s">
        <v>204</v>
      </c>
      <c r="C7" s="13" t="s">
        <v>128</v>
      </c>
      <c r="E7" s="35"/>
      <c r="F7" s="0" t="str">
        <f aca="false">IF(D7&gt;0,ROUND(101-(D7*100/$C$2),2),"")</f>
        <v/>
      </c>
      <c r="H7" s="18" t="s">
        <v>219</v>
      </c>
      <c r="I7" s="29"/>
      <c r="J7" s="29"/>
      <c r="M7" s="0" t="str">
        <f aca="false">UPPER(N7)&amp;UPPER(O7)</f>
        <v>MAHYSYLVIE M.</v>
      </c>
      <c r="N7" s="32" t="s">
        <v>254</v>
      </c>
      <c r="O7" s="32" t="s">
        <v>127</v>
      </c>
      <c r="P7" s="0" t="n">
        <v>83</v>
      </c>
      <c r="Q7" s="35" t="n">
        <v>0.0314583333333333</v>
      </c>
      <c r="R7" s="0" t="n">
        <f aca="false">ROUND((101-(P7*100/$O$2))*0.8,2)</f>
        <v>45.85</v>
      </c>
      <c r="T7" s="0" t="s">
        <v>440</v>
      </c>
      <c r="U7" s="29" t="n">
        <f aca="false">Q7</f>
        <v>0.0314583333333333</v>
      </c>
      <c r="V7" s="29" t="s">
        <v>202</v>
      </c>
      <c r="W7" s="0" t="n">
        <f aca="false">R7</f>
        <v>45.85</v>
      </c>
    </row>
    <row r="8" customFormat="false" ht="15" hidden="false" customHeight="false" outlineLevel="0" collapsed="false">
      <c r="A8" s="0" t="str">
        <f aca="false">UPPER(B8)&amp;UPPER(C8)</f>
        <v>HAYETTEELOÏSE</v>
      </c>
      <c r="B8" s="32" t="s">
        <v>251</v>
      </c>
      <c r="C8" s="32" t="s">
        <v>170</v>
      </c>
      <c r="F8" s="0" t="str">
        <f aca="false">IF(D8&gt;0,ROUND(101-(D8*100/$C$2),2),"")</f>
        <v/>
      </c>
      <c r="I8" s="29"/>
      <c r="J8" s="29"/>
      <c r="K8" s="0" t="str">
        <f aca="false">F8</f>
        <v/>
      </c>
      <c r="M8" s="0" t="str">
        <f aca="false">UPPER(N8)&amp;UPPER(O8)</f>
        <v>CHALLEEMMANUELLE</v>
      </c>
      <c r="N8" s="32" t="s">
        <v>234</v>
      </c>
      <c r="O8" s="32" t="s">
        <v>143</v>
      </c>
      <c r="P8" s="0" t="n">
        <v>84</v>
      </c>
      <c r="Q8" s="29" t="n">
        <v>0.0314699074074074</v>
      </c>
      <c r="R8" s="0" t="n">
        <f aca="false">ROUND((101-(P8*100/$O$2))*0.8,2)</f>
        <v>45.43</v>
      </c>
      <c r="T8" s="0" t="str">
        <f aca="false">P8&amp;" "&amp;PROPER(O8)&amp;" "</f>
        <v>84 Emmanuelle </v>
      </c>
      <c r="U8" s="29" t="n">
        <f aca="false">Q8</f>
        <v>0.0314699074074074</v>
      </c>
      <c r="V8" s="29" t="s">
        <v>202</v>
      </c>
      <c r="W8" s="0" t="n">
        <f aca="false">R8</f>
        <v>45.43</v>
      </c>
    </row>
    <row r="9" customFormat="false" ht="15" hidden="false" customHeight="false" outlineLevel="0" collapsed="false">
      <c r="A9" s="0" t="str">
        <f aca="false">UPPER(B9)&amp;UPPER(C9)</f>
        <v>EECKHOUTMARC E.</v>
      </c>
      <c r="B9" s="13" t="s">
        <v>223</v>
      </c>
      <c r="C9" s="13" t="s">
        <v>78</v>
      </c>
      <c r="E9" s="29"/>
      <c r="F9" s="0" t="str">
        <f aca="false">IF(D9&gt;0,ROUND(101-(D9*100/$C$2),2),"")</f>
        <v/>
      </c>
      <c r="I9" s="29"/>
      <c r="J9" s="29"/>
      <c r="K9" s="0" t="str">
        <f aca="false">F9</f>
        <v/>
      </c>
      <c r="M9" s="0" t="str">
        <f aca="false">UPPER(N9)&amp;UPPER(O9)</f>
        <v>LANGHENDRIESDOMINIQUE L.</v>
      </c>
      <c r="N9" s="32" t="s">
        <v>252</v>
      </c>
      <c r="O9" s="32" t="s">
        <v>130</v>
      </c>
      <c r="P9" s="0" t="n">
        <v>85</v>
      </c>
      <c r="Q9" s="35" t="n">
        <v>0.0314699074074074</v>
      </c>
      <c r="R9" s="0" t="n">
        <f aca="false">ROUND((101-(P9*100/$O$2))*0.8,2)</f>
        <v>45.01</v>
      </c>
      <c r="T9" s="0" t="str">
        <f aca="false">P9&amp;" "&amp;PROPER(O9)&amp;" "</f>
        <v>85 Dominique L. </v>
      </c>
      <c r="U9" s="29" t="n">
        <f aca="false">Q9</f>
        <v>0.0314699074074074</v>
      </c>
      <c r="V9" s="29" t="s">
        <v>202</v>
      </c>
      <c r="W9" s="0" t="n">
        <f aca="false">R9</f>
        <v>45.01</v>
      </c>
    </row>
    <row r="10" customFormat="false" ht="15" hidden="false" customHeight="false" outlineLevel="0" collapsed="false">
      <c r="A10" s="0" t="str">
        <f aca="false">UPPER(B10)&amp;UPPER(C10)</f>
        <v>LEHAIREDAVID L.</v>
      </c>
      <c r="B10" s="13" t="s">
        <v>220</v>
      </c>
      <c r="C10" s="13" t="s">
        <v>99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TCHATCHOUANG NANAPRUDENCE</v>
      </c>
      <c r="B11" s="32" t="s">
        <v>267</v>
      </c>
      <c r="C11" s="32" t="s">
        <v>121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MARTINPATRICIA</v>
      </c>
      <c r="B12" s="32" t="s">
        <v>257</v>
      </c>
      <c r="C12" s="32" t="s">
        <v>107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WASTERZAKFREDERIK</v>
      </c>
      <c r="B13" s="13" t="s">
        <v>218</v>
      </c>
      <c r="C13" s="13" t="s">
        <v>111</v>
      </c>
      <c r="E13" s="29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VERMEEREDIDIER</v>
      </c>
      <c r="B14" s="13" t="s">
        <v>272</v>
      </c>
      <c r="C14" s="13" t="s">
        <v>58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MAROTTAROCCO</v>
      </c>
      <c r="B15" s="13" t="s">
        <v>256</v>
      </c>
      <c r="C15" s="13" t="s">
        <v>168</v>
      </c>
      <c r="E15" s="35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DERIDDERRODNEY</v>
      </c>
      <c r="B16" s="13" t="s">
        <v>217</v>
      </c>
      <c r="C16" s="13" t="s">
        <v>76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FURNARIROBERTO</v>
      </c>
      <c r="B17" s="13" t="s">
        <v>247</v>
      </c>
      <c r="C17" s="13" t="s">
        <v>64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DURITAZOLIKA</v>
      </c>
      <c r="B18" s="13" t="s">
        <v>204</v>
      </c>
      <c r="C18" s="13" t="s">
        <v>62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LEHAIREFRANCIS</v>
      </c>
      <c r="B19" s="13" t="s">
        <v>220</v>
      </c>
      <c r="C19" s="13" t="s">
        <v>253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FABRISHUGO</v>
      </c>
      <c r="B20" s="13" t="s">
        <v>222</v>
      </c>
      <c r="C20" s="13" t="s">
        <v>68</v>
      </c>
      <c r="E20" s="35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CHARLIERYANNICK</v>
      </c>
      <c r="B21" s="13" t="s">
        <v>207</v>
      </c>
      <c r="C21" s="13" t="s">
        <v>235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QUINTYNMATHIEU</v>
      </c>
      <c r="B22" s="13" t="s">
        <v>214</v>
      </c>
      <c r="C22" s="13" t="s">
        <v>115</v>
      </c>
      <c r="E22" s="35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FABRISJONATHAN</v>
      </c>
      <c r="B23" s="13" t="s">
        <v>222</v>
      </c>
      <c r="C23" s="13" t="s">
        <v>83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LAGAERTRITA</v>
      </c>
      <c r="B24" s="32" t="s">
        <v>209</v>
      </c>
      <c r="C24" s="32" t="s">
        <v>91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CHARLIERBAUDOUIN</v>
      </c>
      <c r="B25" s="13" t="s">
        <v>207</v>
      </c>
      <c r="C25" s="13" t="s">
        <v>89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MERTENSANNE</v>
      </c>
      <c r="B26" s="32" t="s">
        <v>260</v>
      </c>
      <c r="C26" s="32" t="s">
        <v>119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GASKINRUDI</v>
      </c>
      <c r="B27" s="13" t="s">
        <v>213</v>
      </c>
      <c r="C27" s="13" t="s">
        <v>103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COOSEMANSISABELLE C.</v>
      </c>
      <c r="B28" s="32" t="s">
        <v>211</v>
      </c>
      <c r="C28" s="32" t="s">
        <v>101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LANGHENDRIESDOMINIQUE L.</v>
      </c>
      <c r="B29" s="32" t="s">
        <v>252</v>
      </c>
      <c r="C29" s="32" t="s">
        <v>130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DUMONTDOMINIQUE D.</v>
      </c>
      <c r="B30" s="32" t="s">
        <v>241</v>
      </c>
      <c r="C30" s="32" t="s">
        <v>125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COLLARDBERNADETTE</v>
      </c>
      <c r="B31" s="32" t="s">
        <v>236</v>
      </c>
      <c r="C31" s="32" t="s">
        <v>145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FONTAINEAMÉLIE</v>
      </c>
      <c r="B32" s="32" t="s">
        <v>246</v>
      </c>
      <c r="C32" s="32" t="s">
        <v>80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ALVAREZ BLANCOMANUEL</v>
      </c>
      <c r="B33" s="13" t="s">
        <v>228</v>
      </c>
      <c r="C33" s="13" t="s">
        <v>74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GAGNONMARIE-JOSÉE</v>
      </c>
      <c r="B34" s="32" t="s">
        <v>248</v>
      </c>
      <c r="C34" s="32" t="s">
        <v>97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DE ROECKMONIQUE</v>
      </c>
      <c r="B35" s="32" t="s">
        <v>237</v>
      </c>
      <c r="C35" s="32" t="s">
        <v>105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RUBAYCHRISTOPHE</v>
      </c>
      <c r="B36" s="13" t="s">
        <v>208</v>
      </c>
      <c r="C36" s="13" t="s">
        <v>70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ANDRIESSENSBRIGITTE</v>
      </c>
      <c r="B37" s="32" t="s">
        <v>229</v>
      </c>
      <c r="C37" s="32" t="s">
        <v>117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DOYENFANNY</v>
      </c>
      <c r="B38" s="32" t="s">
        <v>240</v>
      </c>
      <c r="C38" s="32" t="s">
        <v>164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MEHOUDENSALAIN</v>
      </c>
      <c r="B39" s="13" t="s">
        <v>258</v>
      </c>
      <c r="C39" s="13" t="s">
        <v>259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MORO LAVADOAMBROSIO</v>
      </c>
      <c r="B40" s="13" t="s">
        <v>262</v>
      </c>
      <c r="C40" s="13" t="s">
        <v>263</v>
      </c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HOCQUETBENJAMIN</v>
      </c>
      <c r="B41" s="13" t="s">
        <v>216</v>
      </c>
      <c r="C41" s="13" t="s">
        <v>93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DE CONINCKBENOÎT</v>
      </c>
      <c r="B42" s="13" t="s">
        <v>201</v>
      </c>
      <c r="C42" s="13" t="s">
        <v>60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VANCUTSEMBERTRAND</v>
      </c>
      <c r="B43" s="13" t="s">
        <v>205</v>
      </c>
      <c r="C43" s="13" t="s">
        <v>87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FIACCAPRILECARMELA</v>
      </c>
      <c r="B44" s="32" t="s">
        <v>244</v>
      </c>
      <c r="C44" s="32" t="s">
        <v>245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PARADADAVID P.</v>
      </c>
      <c r="B45" s="13" t="s">
        <v>264</v>
      </c>
      <c r="C45" s="13" t="s">
        <v>82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QUIEVREUXEDDY</v>
      </c>
      <c r="B46" s="13" t="s">
        <v>265</v>
      </c>
      <c r="C46" s="13" t="s">
        <v>132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CHALLEEMMANUELLE</v>
      </c>
      <c r="B47" s="32" t="s">
        <v>234</v>
      </c>
      <c r="C47" s="32" t="s">
        <v>143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BEQUETGINETTE</v>
      </c>
      <c r="B48" s="32" t="s">
        <v>230</v>
      </c>
      <c r="C48" s="32" t="s">
        <v>231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MATONHERMAN</v>
      </c>
      <c r="B49" s="13" t="s">
        <v>224</v>
      </c>
      <c r="C49" s="13" t="s">
        <v>113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FAUCONNIERISABELLE F.</v>
      </c>
      <c r="B50" s="32" t="s">
        <v>242</v>
      </c>
      <c r="C50" s="32" t="s">
        <v>243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PLETINCKXISABELLE P.</v>
      </c>
      <c r="B51" s="32" t="s">
        <v>203</v>
      </c>
      <c r="C51" s="32" t="s">
        <v>159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AISSATOUISSA</v>
      </c>
      <c r="B52" s="32" t="s">
        <v>226</v>
      </c>
      <c r="C52" s="32" t="s">
        <v>227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LEHAIREIVAN</v>
      </c>
      <c r="B53" s="13" t="s">
        <v>220</v>
      </c>
      <c r="C53" s="13" t="s">
        <v>162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MINOTJÉRÔME</v>
      </c>
      <c r="B54" s="13" t="s">
        <v>261</v>
      </c>
      <c r="C54" s="13" t="s">
        <v>109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VAN ERTBRUGGENJOHAN</v>
      </c>
      <c r="B55" s="13" t="s">
        <v>269</v>
      </c>
      <c r="C55" s="13" t="s">
        <v>270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GINEPROLAURENCE</v>
      </c>
      <c r="B56" s="32" t="s">
        <v>249</v>
      </c>
      <c r="C56" s="32" t="s">
        <v>166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SIRAUXLAURENT</v>
      </c>
      <c r="B57" s="13" t="s">
        <v>266</v>
      </c>
      <c r="C57" s="13" t="s">
        <v>151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VANHOUCHELAURENT</v>
      </c>
      <c r="B58" s="13" t="s">
        <v>271</v>
      </c>
      <c r="C58" s="13" t="s">
        <v>151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DURITALILIAN</v>
      </c>
      <c r="B59" s="13" t="s">
        <v>204</v>
      </c>
      <c r="C59" s="13" t="s">
        <v>152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HUSTINMARC H.</v>
      </c>
      <c r="B60" s="13" t="s">
        <v>221</v>
      </c>
      <c r="C60" s="13" t="s">
        <v>156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ZOCASTELLOMARCO</v>
      </c>
      <c r="B61" s="13" t="s">
        <v>273</v>
      </c>
      <c r="C61" s="13" t="s">
        <v>274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BRICHETMARTINE B.</v>
      </c>
      <c r="B62" s="32" t="s">
        <v>225</v>
      </c>
      <c r="C62" s="32" t="s">
        <v>141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TRAENMARTINE T.</v>
      </c>
      <c r="B63" s="32" t="s">
        <v>268</v>
      </c>
      <c r="C63" s="32" t="s">
        <v>178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BERTHEREAUPASCAL</v>
      </c>
      <c r="B64" s="13" t="s">
        <v>232</v>
      </c>
      <c r="C64" s="13" t="s">
        <v>233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MAJAQUENTIN</v>
      </c>
      <c r="B65" s="13" t="s">
        <v>255</v>
      </c>
      <c r="C65" s="13" t="s">
        <v>95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MAHYSYLVIE M.</v>
      </c>
      <c r="B66" s="32" t="s">
        <v>254</v>
      </c>
      <c r="C66" s="32" t="s">
        <v>127</v>
      </c>
      <c r="E66" s="29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F67" s="0" t="str">
        <f aca="false">IF(D67&gt;0,ROUND(101-(D67*100/$C$2),2),"")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7"/>
  <sheetViews>
    <sheetView showFormulas="false" showGridLines="true" showRowColHeaders="true" showZeros="true" rightToLeft="false" tabSelected="false" showOutlineSymbols="true" defaultGridColor="true" view="normal" topLeftCell="B28" colorId="64" zoomScale="100" zoomScaleNormal="100" zoomScalePageLayoutView="100" workbookViewId="0">
      <selection pane="topLeft" activeCell="C51" activeCellId="0" sqref="C51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390</v>
      </c>
      <c r="C1" s="21"/>
      <c r="N1" s="26" t="s">
        <v>389</v>
      </c>
      <c r="O1" s="21"/>
    </row>
    <row r="2" customFormat="false" ht="15" hidden="false" customHeight="false" outlineLevel="0" collapsed="false">
      <c r="B2" s="13" t="s">
        <v>194</v>
      </c>
      <c r="C2" s="13" t="n">
        <v>80</v>
      </c>
      <c r="H2" s="1" t="s">
        <v>195</v>
      </c>
      <c r="N2" s="0" t="s">
        <v>194</v>
      </c>
      <c r="O2" s="0" t="n">
        <v>33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200</v>
      </c>
      <c r="I3" s="29"/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350</v>
      </c>
      <c r="U3" s="29" t="n">
        <v>0.0179976851851852</v>
      </c>
      <c r="V3" s="29"/>
    </row>
    <row r="4" customFormat="false" ht="15" hidden="false" customHeight="false" outlineLevel="0" collapsed="false">
      <c r="A4" s="0" t="str">
        <f aca="false">UPPER(B4)&amp;UPPER(C4)</f>
        <v>PLETINCKXSYLVIE P.</v>
      </c>
      <c r="B4" s="32" t="s">
        <v>203</v>
      </c>
      <c r="C4" s="32" t="s">
        <v>72</v>
      </c>
      <c r="D4" s="0" t="n">
        <v>15</v>
      </c>
      <c r="E4" s="29" t="n">
        <v>0.037349537037037</v>
      </c>
      <c r="F4" s="0" t="n">
        <f aca="false">IF(D4&gt;0,ROUND(101-(D4*100/$C$2),2),"")</f>
        <v>82.25</v>
      </c>
      <c r="H4" s="0" t="str">
        <f aca="false">D4&amp;" "&amp;PROPER(C4)&amp;" "</f>
        <v>15 Sylvie P. </v>
      </c>
      <c r="I4" s="29" t="n">
        <f aca="false">E4</f>
        <v>0.037349537037037</v>
      </c>
      <c r="J4" s="29" t="s">
        <v>202</v>
      </c>
      <c r="K4" s="0" t="n">
        <f aca="false">F4</f>
        <v>82.25</v>
      </c>
      <c r="M4" s="0" t="str">
        <f aca="false">UPPER(N4)&amp;UPPER(O4)</f>
        <v>CHARLIERBAUDOUIN</v>
      </c>
      <c r="N4" s="13" t="s">
        <v>207</v>
      </c>
      <c r="O4" s="13" t="s">
        <v>89</v>
      </c>
      <c r="P4" s="0" t="n">
        <v>6</v>
      </c>
      <c r="Q4" s="29" t="n">
        <v>0.0210416666666667</v>
      </c>
      <c r="R4" s="0" t="n">
        <f aca="false">ROUND((101-(P4*100/$O$2))*0.8,2)</f>
        <v>66.25</v>
      </c>
      <c r="T4" s="0" t="str">
        <f aca="false">P4&amp;" "&amp;PROPER(O4)&amp;" "</f>
        <v>6 Baudouin </v>
      </c>
      <c r="U4" s="29" t="n">
        <f aca="false">Q4</f>
        <v>0.0210416666666667</v>
      </c>
      <c r="V4" s="29" t="s">
        <v>202</v>
      </c>
      <c r="W4" s="0" t="n">
        <f aca="false">R4</f>
        <v>66.25</v>
      </c>
    </row>
    <row r="5" customFormat="false" ht="15" hidden="false" customHeight="false" outlineLevel="0" collapsed="false">
      <c r="A5" s="0" t="str">
        <f aca="false">UPPER(B5)&amp;UPPER(C5)</f>
        <v>DURITAJANIKA</v>
      </c>
      <c r="B5" s="13" t="s">
        <v>204</v>
      </c>
      <c r="C5" s="13" t="s">
        <v>128</v>
      </c>
      <c r="D5" s="0" t="n">
        <v>30</v>
      </c>
      <c r="E5" s="35" t="n">
        <v>0.043125</v>
      </c>
      <c r="F5" s="0" t="n">
        <f aca="false">IF(D5&gt;0,ROUND(101-(D5*100/$C$2),2),"")</f>
        <v>63.5</v>
      </c>
      <c r="H5" s="0" t="str">
        <f aca="false">D5&amp;" "&amp;PROPER(C5)&amp;" "</f>
        <v>30 Janika </v>
      </c>
      <c r="I5" s="29" t="n">
        <f aca="false">E5</f>
        <v>0.043125</v>
      </c>
      <c r="J5" s="29" t="s">
        <v>202</v>
      </c>
      <c r="K5" s="0" t="n">
        <f aca="false">F5</f>
        <v>63.5</v>
      </c>
      <c r="M5" s="0" t="str">
        <f aca="false">UPPER(N5)&amp;UPPER(O5)</f>
        <v>LAGAERTRITA</v>
      </c>
      <c r="N5" s="32" t="s">
        <v>209</v>
      </c>
      <c r="O5" s="32" t="s">
        <v>91</v>
      </c>
      <c r="P5" s="0" t="n">
        <v>8</v>
      </c>
      <c r="Q5" s="35" t="n">
        <v>0.0220949074074074</v>
      </c>
      <c r="R5" s="0" t="n">
        <f aca="false">ROUND((101-(P5*100/$O$2))*0.8,2)</f>
        <v>61.41</v>
      </c>
      <c r="T5" s="0" t="str">
        <f aca="false">P5&amp;" "&amp;PROPER(O5)&amp;" "</f>
        <v>8 Rita </v>
      </c>
      <c r="U5" s="29" t="n">
        <f aca="false">Q5</f>
        <v>0.0220949074074074</v>
      </c>
      <c r="V5" s="29" t="s">
        <v>202</v>
      </c>
      <c r="W5" s="0" t="n">
        <f aca="false">R5</f>
        <v>61.41</v>
      </c>
    </row>
    <row r="6" customFormat="false" ht="15" hidden="false" customHeight="false" outlineLevel="0" collapsed="false">
      <c r="A6" s="0" t="str">
        <f aca="false">UPPER(B6)&amp;UPPER(C6)</f>
        <v>HAYETTEELOÏSE</v>
      </c>
      <c r="B6" s="32" t="s">
        <v>251</v>
      </c>
      <c r="C6" s="32" t="s">
        <v>170</v>
      </c>
      <c r="D6" s="0" t="n">
        <v>69</v>
      </c>
      <c r="E6" s="35" t="n">
        <v>0.0505902777777778</v>
      </c>
      <c r="F6" s="0" t="n">
        <f aca="false">IF(D6&gt;0,ROUND(101-(D6*100/$C$2),2),"")</f>
        <v>14.75</v>
      </c>
      <c r="H6" s="0" t="str">
        <f aca="false">D6&amp;" "&amp;PROPER(C6)&amp;" "</f>
        <v>69 Eloïse </v>
      </c>
      <c r="I6" s="29" t="n">
        <f aca="false">E6</f>
        <v>0.0505902777777778</v>
      </c>
      <c r="J6" s="29" t="s">
        <v>202</v>
      </c>
      <c r="K6" s="0" t="n">
        <f aca="false">F6</f>
        <v>14.75</v>
      </c>
      <c r="M6" s="0" t="str">
        <f aca="false">UPPER(N6)&amp;UPPER(O6)</f>
        <v>MARTINPATRICIA</v>
      </c>
      <c r="N6" s="32" t="s">
        <v>257</v>
      </c>
      <c r="O6" s="32" t="s">
        <v>107</v>
      </c>
      <c r="P6" s="0" t="n">
        <v>10</v>
      </c>
      <c r="Q6" s="35" t="n">
        <v>0.0223032407407407</v>
      </c>
      <c r="R6" s="0" t="n">
        <f aca="false">ROUND((101-(P6*100/$O$2))*0.8,2)</f>
        <v>56.56</v>
      </c>
      <c r="T6" s="0" t="str">
        <f aca="false">P6&amp;" "&amp;PROPER(O6)&amp;" "</f>
        <v>10 Patricia </v>
      </c>
      <c r="U6" s="29" t="n">
        <f aca="false">Q6</f>
        <v>0.0223032407407407</v>
      </c>
      <c r="V6" s="29" t="s">
        <v>202</v>
      </c>
      <c r="W6" s="0" t="n">
        <f aca="false">R6</f>
        <v>56.56</v>
      </c>
    </row>
    <row r="7" customFormat="false" ht="15" hidden="false" customHeight="false" outlineLevel="0" collapsed="false">
      <c r="A7" s="0" t="str">
        <f aca="false">UPPER(B7)&amp;UPPER(C7)</f>
        <v>EECKHOUTMARC E.</v>
      </c>
      <c r="B7" s="13" t="s">
        <v>223</v>
      </c>
      <c r="C7" s="13" t="s">
        <v>78</v>
      </c>
      <c r="E7" s="29"/>
      <c r="F7" s="0" t="str">
        <f aca="false">IF(D7&gt;0,ROUND(101-(D7*100/$C$2),2),"")</f>
        <v/>
      </c>
      <c r="H7" s="18" t="s">
        <v>219</v>
      </c>
      <c r="I7" s="29"/>
      <c r="J7" s="29"/>
      <c r="Q7" s="29"/>
      <c r="T7" s="0" t="s">
        <v>440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LEHAIREDAVID L.</v>
      </c>
      <c r="B8" s="13" t="s">
        <v>220</v>
      </c>
      <c r="C8" s="13" t="s">
        <v>99</v>
      </c>
      <c r="E8" s="29"/>
      <c r="F8" s="0" t="str">
        <f aca="false">IF(D8&gt;0,ROUND(101-(D8*100/$C$2),2),"")</f>
        <v/>
      </c>
      <c r="I8" s="29"/>
      <c r="J8" s="29"/>
      <c r="K8" s="0" t="str">
        <f aca="false">F8</f>
        <v/>
      </c>
      <c r="Q8" s="29"/>
      <c r="T8" s="0" t="str">
        <f aca="false">P8&amp;" "&amp;PROPER(O8)&amp;" "</f>
        <v>  </v>
      </c>
      <c r="U8" s="29"/>
      <c r="V8" s="29"/>
    </row>
    <row r="9" customFormat="false" ht="15" hidden="false" customHeight="false" outlineLevel="0" collapsed="false">
      <c r="A9" s="0" t="str">
        <f aca="false">UPPER(B9)&amp;UPPER(C9)</f>
        <v>TCHATCHOUANG NANAPRUDENCE</v>
      </c>
      <c r="B9" s="32" t="s">
        <v>267</v>
      </c>
      <c r="C9" s="32" t="s">
        <v>121</v>
      </c>
      <c r="E9" s="29"/>
      <c r="F9" s="0" t="str">
        <f aca="false">IF(D9&gt;0,ROUND(101-(D9*100/$C$2),2),"")</f>
        <v/>
      </c>
      <c r="I9" s="29"/>
      <c r="J9" s="29"/>
      <c r="K9" s="0" t="str">
        <f aca="false">F9</f>
        <v/>
      </c>
      <c r="Q9" s="35"/>
      <c r="T9" s="0" t="str">
        <f aca="false">P9&amp;" "&amp;PROPER(O9)&amp;" "</f>
        <v>  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MARTINPATRICIA</v>
      </c>
      <c r="B10" s="32" t="s">
        <v>257</v>
      </c>
      <c r="C10" s="32" t="s">
        <v>107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WASTERZAKFREDERIK</v>
      </c>
      <c r="B11" s="13" t="s">
        <v>218</v>
      </c>
      <c r="C11" s="13" t="s">
        <v>111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VERMEEREDIDIER</v>
      </c>
      <c r="B12" s="13" t="s">
        <v>272</v>
      </c>
      <c r="C12" s="13" t="s">
        <v>58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MAROTTAROCCO</v>
      </c>
      <c r="B13" s="13" t="s">
        <v>256</v>
      </c>
      <c r="C13" s="13" t="s">
        <v>168</v>
      </c>
      <c r="E13" s="35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DERIDDERRODNEY</v>
      </c>
      <c r="B14" s="13" t="s">
        <v>217</v>
      </c>
      <c r="C14" s="13" t="s">
        <v>76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FURNARIROBERTO</v>
      </c>
      <c r="B15" s="13" t="s">
        <v>247</v>
      </c>
      <c r="C15" s="13" t="s">
        <v>64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DURITAZOLIKA</v>
      </c>
      <c r="B16" s="13" t="s">
        <v>204</v>
      </c>
      <c r="C16" s="13" t="s">
        <v>62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LEHAIREFRANCIS</v>
      </c>
      <c r="B17" s="13" t="s">
        <v>220</v>
      </c>
      <c r="C17" s="13" t="s">
        <v>253</v>
      </c>
      <c r="E17" s="29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FABRISHUGO</v>
      </c>
      <c r="B18" s="13" t="s">
        <v>222</v>
      </c>
      <c r="C18" s="13" t="s">
        <v>68</v>
      </c>
      <c r="E18" s="35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DEMOULINOLIVIER</v>
      </c>
      <c r="B19" s="13" t="s">
        <v>206</v>
      </c>
      <c r="C19" s="13" t="s">
        <v>66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CHARLIERYANNICK</v>
      </c>
      <c r="B20" s="13" t="s">
        <v>207</v>
      </c>
      <c r="C20" s="13" t="s">
        <v>235</v>
      </c>
      <c r="E20" s="29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QUINTYNMATHIEU</v>
      </c>
      <c r="B21" s="13" t="s">
        <v>214</v>
      </c>
      <c r="C21" s="13" t="s">
        <v>115</v>
      </c>
      <c r="E21" s="35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FABRISJONATHAN</v>
      </c>
      <c r="B22" s="13" t="s">
        <v>222</v>
      </c>
      <c r="C22" s="13" t="s">
        <v>83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GLIBERTLAETITIA</v>
      </c>
      <c r="B23" s="32" t="s">
        <v>250</v>
      </c>
      <c r="C23" s="32" t="s">
        <v>85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LAGAERTRITA</v>
      </c>
      <c r="B24" s="32" t="s">
        <v>209</v>
      </c>
      <c r="C24" s="32" t="s">
        <v>91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CHARLIERBAUDOUIN</v>
      </c>
      <c r="B25" s="13" t="s">
        <v>207</v>
      </c>
      <c r="C25" s="13" t="s">
        <v>89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MERTENSANNE</v>
      </c>
      <c r="B26" s="32" t="s">
        <v>260</v>
      </c>
      <c r="C26" s="32" t="s">
        <v>119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GASKINRUDI</v>
      </c>
      <c r="B27" s="13" t="s">
        <v>213</v>
      </c>
      <c r="C27" s="13" t="s">
        <v>103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COOSEMANSISABELLE C.</v>
      </c>
      <c r="B28" s="32" t="s">
        <v>211</v>
      </c>
      <c r="C28" s="32" t="s">
        <v>101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LANGHENDRIESDOMINIQUE L.</v>
      </c>
      <c r="B29" s="32" t="s">
        <v>252</v>
      </c>
      <c r="C29" s="32" t="s">
        <v>130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DUMONTDOMINIQUE D.</v>
      </c>
      <c r="B30" s="32" t="s">
        <v>241</v>
      </c>
      <c r="C30" s="32" t="s">
        <v>125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COLLARDBERNADETTE</v>
      </c>
      <c r="B31" s="32" t="s">
        <v>236</v>
      </c>
      <c r="C31" s="32" t="s">
        <v>145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FONTAINEAMÉLIE</v>
      </c>
      <c r="B32" s="32" t="s">
        <v>246</v>
      </c>
      <c r="C32" s="32" t="s">
        <v>80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ALVAREZ BLANCOMANUEL</v>
      </c>
      <c r="B33" s="13" t="s">
        <v>228</v>
      </c>
      <c r="C33" s="13" t="s">
        <v>74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GAGNONMARIE-JOSÉE</v>
      </c>
      <c r="B34" s="32" t="s">
        <v>248</v>
      </c>
      <c r="C34" s="32" t="s">
        <v>97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DE ROECKMONIQUE</v>
      </c>
      <c r="B35" s="32" t="s">
        <v>237</v>
      </c>
      <c r="C35" s="32" t="s">
        <v>105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RUBAYCHRISTOPHE</v>
      </c>
      <c r="B36" s="13" t="s">
        <v>208</v>
      </c>
      <c r="C36" s="13" t="s">
        <v>70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ANDRIESSENSBRIGITTE</v>
      </c>
      <c r="B37" s="32" t="s">
        <v>229</v>
      </c>
      <c r="C37" s="32" t="s">
        <v>117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DOYENFANNY</v>
      </c>
      <c r="B38" s="32" t="s">
        <v>240</v>
      </c>
      <c r="C38" s="32" t="s">
        <v>164</v>
      </c>
      <c r="E38" s="29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MEHOUDENSALAIN</v>
      </c>
      <c r="B39" s="13" t="s">
        <v>258</v>
      </c>
      <c r="C39" s="13" t="s">
        <v>259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MORO LAVADOAMBROSIO</v>
      </c>
      <c r="B40" s="13" t="s">
        <v>262</v>
      </c>
      <c r="C40" s="13" t="s">
        <v>263</v>
      </c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HOCQUETBENJAMIN</v>
      </c>
      <c r="B41" s="13" t="s">
        <v>216</v>
      </c>
      <c r="C41" s="13" t="s">
        <v>93</v>
      </c>
      <c r="E41" s="29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DE CONINCKBENOÎT</v>
      </c>
      <c r="B42" s="13" t="s">
        <v>201</v>
      </c>
      <c r="C42" s="13" t="s">
        <v>60</v>
      </c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VANCUTSEMBERTRAND</v>
      </c>
      <c r="B43" s="13" t="s">
        <v>205</v>
      </c>
      <c r="C43" s="13" t="s">
        <v>87</v>
      </c>
      <c r="E43" s="29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FIACCAPRILECARMELA</v>
      </c>
      <c r="B44" s="32" t="s">
        <v>244</v>
      </c>
      <c r="C44" s="32" t="s">
        <v>245</v>
      </c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PARADADAVID P.</v>
      </c>
      <c r="B45" s="13" t="s">
        <v>264</v>
      </c>
      <c r="C45" s="13" t="s">
        <v>82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QUIEVREUXEDDY</v>
      </c>
      <c r="B46" s="13" t="s">
        <v>265</v>
      </c>
      <c r="C46" s="13" t="s">
        <v>132</v>
      </c>
      <c r="E46" s="29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CHALLEEMMANUELLE</v>
      </c>
      <c r="B47" s="32" t="s">
        <v>234</v>
      </c>
      <c r="C47" s="32" t="s">
        <v>143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BEQUETGINETTE</v>
      </c>
      <c r="B48" s="32" t="s">
        <v>230</v>
      </c>
      <c r="C48" s="32" t="s">
        <v>231</v>
      </c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MATONHERMAN</v>
      </c>
      <c r="B49" s="13" t="s">
        <v>224</v>
      </c>
      <c r="C49" s="13" t="s">
        <v>113</v>
      </c>
      <c r="E49" s="29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FAUCONNIERISABELLE F.</v>
      </c>
      <c r="B50" s="32" t="s">
        <v>242</v>
      </c>
      <c r="C50" s="32" t="s">
        <v>243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PLETINCKXISABELLE P.</v>
      </c>
      <c r="B51" s="32" t="s">
        <v>203</v>
      </c>
      <c r="C51" s="32" t="s">
        <v>159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AISSATOUISSA</v>
      </c>
      <c r="B52" s="32" t="s">
        <v>226</v>
      </c>
      <c r="C52" s="32" t="s">
        <v>227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LEHAIREIVAN</v>
      </c>
      <c r="B53" s="13" t="s">
        <v>220</v>
      </c>
      <c r="C53" s="13" t="s">
        <v>162</v>
      </c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MINOTJÉRÔME</v>
      </c>
      <c r="B54" s="13" t="s">
        <v>261</v>
      </c>
      <c r="C54" s="13" t="s">
        <v>109</v>
      </c>
      <c r="E54" s="29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VAN ERTBRUGGENJOHAN</v>
      </c>
      <c r="B55" s="13" t="s">
        <v>269</v>
      </c>
      <c r="C55" s="13" t="s">
        <v>270</v>
      </c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GINEPROLAURENCE</v>
      </c>
      <c r="B56" s="32" t="s">
        <v>249</v>
      </c>
      <c r="C56" s="32" t="s">
        <v>166</v>
      </c>
      <c r="E56" s="29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SIRAUXLAURENT</v>
      </c>
      <c r="B57" s="13" t="s">
        <v>266</v>
      </c>
      <c r="C57" s="13" t="s">
        <v>151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VANHOUCHELAURENT</v>
      </c>
      <c r="B58" s="13" t="s">
        <v>271</v>
      </c>
      <c r="C58" s="13" t="s">
        <v>151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DURITALILIAN</v>
      </c>
      <c r="B59" s="13" t="s">
        <v>204</v>
      </c>
      <c r="C59" s="13" t="s">
        <v>152</v>
      </c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HUSTINMARC H.</v>
      </c>
      <c r="B60" s="13" t="s">
        <v>221</v>
      </c>
      <c r="C60" s="13" t="s">
        <v>156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ZOCASTELLOMARCO</v>
      </c>
      <c r="B61" s="13" t="s">
        <v>273</v>
      </c>
      <c r="C61" s="13" t="s">
        <v>274</v>
      </c>
      <c r="E61" s="29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BRICHETMARTINE B.</v>
      </c>
      <c r="B62" s="32" t="s">
        <v>225</v>
      </c>
      <c r="C62" s="32" t="s">
        <v>141</v>
      </c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TRAENMARTINE T.</v>
      </c>
      <c r="B63" s="32" t="s">
        <v>268</v>
      </c>
      <c r="C63" s="32" t="s">
        <v>178</v>
      </c>
      <c r="E63" s="29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BERTHEREAUPASCAL</v>
      </c>
      <c r="B64" s="13" t="s">
        <v>232</v>
      </c>
      <c r="C64" s="13" t="s">
        <v>233</v>
      </c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MAJAQUENTIN</v>
      </c>
      <c r="B65" s="13" t="s">
        <v>255</v>
      </c>
      <c r="C65" s="13" t="s">
        <v>95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MAHYSYLVIE M.</v>
      </c>
      <c r="B66" s="32" t="s">
        <v>254</v>
      </c>
      <c r="C66" s="32" t="s">
        <v>127</v>
      </c>
      <c r="E66" s="29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F67" s="0" t="str">
        <f aca="false">IF(D67&gt;0,ROUND(101-(D67*100/$C$2),2),"")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6"/>
  <sheetViews>
    <sheetView showFormulas="false" showGridLines="true" showRowColHeaders="true" showZeros="true" rightToLeft="false" tabSelected="false" showOutlineSymbols="true" defaultGridColor="true" view="normal" topLeftCell="B27" colorId="64" zoomScale="100" zoomScaleNormal="100" zoomScalePageLayoutView="100" workbookViewId="0">
      <selection pane="topLeft" activeCell="C50" activeCellId="0" sqref="C50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391</v>
      </c>
      <c r="C1" s="21"/>
      <c r="N1" s="26" t="s">
        <v>389</v>
      </c>
      <c r="O1" s="21"/>
    </row>
    <row r="2" customFormat="false" ht="15" hidden="false" customHeight="false" outlineLevel="0" collapsed="false">
      <c r="B2" s="13" t="s">
        <v>194</v>
      </c>
      <c r="C2" s="13" t="n">
        <v>46</v>
      </c>
      <c r="H2" s="1" t="s">
        <v>195</v>
      </c>
      <c r="N2" s="0" t="s">
        <v>194</v>
      </c>
      <c r="O2" s="0" t="n">
        <v>33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0" t="s">
        <v>290</v>
      </c>
      <c r="I3" s="29"/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0" t="s">
        <v>290</v>
      </c>
      <c r="U3" s="29"/>
      <c r="V3" s="29"/>
    </row>
    <row r="4" customFormat="false" ht="15" hidden="false" customHeight="false" outlineLevel="0" collapsed="false">
      <c r="A4" s="0" t="str">
        <f aca="false">UPPER(B4)&amp;UPPER(C4)</f>
        <v>DERIDDERRODNEY</v>
      </c>
      <c r="B4" s="13" t="s">
        <v>217</v>
      </c>
      <c r="C4" s="13" t="s">
        <v>76</v>
      </c>
      <c r="D4" s="0" t="n">
        <v>11</v>
      </c>
      <c r="E4" s="29" t="n">
        <v>0.0402083333333333</v>
      </c>
      <c r="F4" s="0" t="n">
        <f aca="false">IF(D4&gt;0,ROUND(101-(D4*100/$C$2),2),"")</f>
        <v>77.09</v>
      </c>
      <c r="H4" s="0" t="str">
        <f aca="false">D4&amp;" "&amp;PROPER(C4)&amp;" "</f>
        <v>11 Rodney </v>
      </c>
      <c r="I4" s="29" t="n">
        <f aca="false">E4</f>
        <v>0.0402083333333333</v>
      </c>
      <c r="J4" s="29" t="s">
        <v>202</v>
      </c>
      <c r="K4" s="0" t="n">
        <f aca="false">F4</f>
        <v>77.09</v>
      </c>
      <c r="M4" s="0" t="str">
        <f aca="false">UPPER(N4)&amp;UPPER(O4)</f>
        <v>CHARLIERBAUDOUIN</v>
      </c>
      <c r="N4" s="13" t="s">
        <v>207</v>
      </c>
      <c r="O4" s="13" t="s">
        <v>89</v>
      </c>
      <c r="P4" s="0" t="n">
        <v>6</v>
      </c>
      <c r="Q4" s="29" t="n">
        <v>0.0210416666666667</v>
      </c>
      <c r="R4" s="0" t="n">
        <f aca="false">ROUND((101-(P4*100/$O$2))*0.8,2)</f>
        <v>66.25</v>
      </c>
      <c r="T4" s="0" t="str">
        <f aca="false">P4&amp;" "&amp;PROPER(O4)&amp;" "</f>
        <v>6 Baudouin </v>
      </c>
      <c r="U4" s="29" t="n">
        <f aca="false">Q4</f>
        <v>0.0210416666666667</v>
      </c>
      <c r="V4" s="29" t="s">
        <v>202</v>
      </c>
      <c r="W4" s="0" t="n">
        <f aca="false">R4</f>
        <v>66.25</v>
      </c>
    </row>
    <row r="5" customFormat="false" ht="15" hidden="false" customHeight="false" outlineLevel="0" collapsed="false">
      <c r="A5" s="0" t="str">
        <f aca="false">UPPER(B5)&amp;UPPER(C5)</f>
        <v>PLETINCKXSYLVIE P.</v>
      </c>
      <c r="B5" s="32" t="s">
        <v>203</v>
      </c>
      <c r="C5" s="32" t="s">
        <v>72</v>
      </c>
      <c r="E5" s="29"/>
      <c r="F5" s="0" t="str">
        <f aca="false">IF(D5&gt;0,ROUND(101-(D5*100/$C$2),2),"")</f>
        <v/>
      </c>
      <c r="H5" s="18" t="s">
        <v>444</v>
      </c>
      <c r="I5" s="29"/>
      <c r="J5" s="29"/>
      <c r="M5" s="0" t="str">
        <f aca="false">UPPER(N5)&amp;UPPER(O5)</f>
        <v>LAGAERTRITA</v>
      </c>
      <c r="N5" s="32" t="s">
        <v>209</v>
      </c>
      <c r="O5" s="32" t="s">
        <v>91</v>
      </c>
      <c r="P5" s="0" t="n">
        <v>8</v>
      </c>
      <c r="Q5" s="35" t="n">
        <v>0.0220949074074074</v>
      </c>
      <c r="R5" s="0" t="n">
        <f aca="false">ROUND((101-(P5*100/$O$2))*0.8,2)</f>
        <v>61.41</v>
      </c>
      <c r="T5" s="0" t="str">
        <f aca="false">P5&amp;" "&amp;PROPER(O5)&amp;" "</f>
        <v>8 Rita </v>
      </c>
      <c r="U5" s="29" t="n">
        <f aca="false">Q5</f>
        <v>0.0220949074074074</v>
      </c>
      <c r="V5" s="29" t="s">
        <v>202</v>
      </c>
      <c r="W5" s="0" t="n">
        <f aca="false">R5</f>
        <v>61.41</v>
      </c>
    </row>
    <row r="6" customFormat="false" ht="15" hidden="false" customHeight="false" outlineLevel="0" collapsed="false">
      <c r="A6" s="0" t="str">
        <f aca="false">UPPER(B6)&amp;UPPER(C6)</f>
        <v>DURITAJANIKA</v>
      </c>
      <c r="B6" s="13" t="s">
        <v>204</v>
      </c>
      <c r="C6" s="13" t="s">
        <v>128</v>
      </c>
      <c r="E6" s="35"/>
      <c r="F6" s="0" t="str">
        <f aca="false">IF(D6&gt;0,ROUND(101-(D6*100/$C$2),2),"")</f>
        <v/>
      </c>
      <c r="H6" s="18"/>
      <c r="I6" s="29"/>
      <c r="J6" s="29"/>
      <c r="K6" s="0" t="str">
        <f aca="false">F6</f>
        <v/>
      </c>
      <c r="M6" s="0" t="str">
        <f aca="false">UPPER(N6)&amp;UPPER(O6)</f>
        <v>MARTINPATRICIA</v>
      </c>
      <c r="N6" s="32" t="s">
        <v>257</v>
      </c>
      <c r="O6" s="32" t="s">
        <v>107</v>
      </c>
      <c r="P6" s="0" t="n">
        <v>10</v>
      </c>
      <c r="Q6" s="35" t="n">
        <v>0.0223032407407407</v>
      </c>
      <c r="R6" s="0" t="n">
        <f aca="false">ROUND((101-(P6*100/$O$2))*0.8,2)</f>
        <v>56.56</v>
      </c>
      <c r="T6" s="0" t="str">
        <f aca="false">P6&amp;" "&amp;PROPER(O6)&amp;" "</f>
        <v>10 Patricia </v>
      </c>
      <c r="U6" s="29" t="n">
        <f aca="false">Q6</f>
        <v>0.0223032407407407</v>
      </c>
      <c r="V6" s="29" t="s">
        <v>202</v>
      </c>
      <c r="W6" s="0" t="n">
        <f aca="false">R6</f>
        <v>56.56</v>
      </c>
    </row>
    <row r="7" customFormat="false" ht="15" hidden="false" customHeight="false" outlineLevel="0" collapsed="false">
      <c r="A7" s="0" t="str">
        <f aca="false">UPPER(B7)&amp;UPPER(C7)</f>
        <v>EECKHOUTMARC E.</v>
      </c>
      <c r="B7" s="13" t="s">
        <v>223</v>
      </c>
      <c r="C7" s="13" t="s">
        <v>78</v>
      </c>
      <c r="E7" s="29"/>
      <c r="F7" s="0" t="str">
        <f aca="false">IF(D7&gt;0,ROUND(101-(D7*100/$C$2),2),"")</f>
        <v/>
      </c>
      <c r="I7" s="29"/>
      <c r="J7" s="29"/>
      <c r="K7" s="0" t="str">
        <f aca="false">F7</f>
        <v/>
      </c>
      <c r="Q7" s="29"/>
      <c r="T7" s="0" t="s">
        <v>440</v>
      </c>
      <c r="U7" s="29"/>
      <c r="V7" s="29"/>
    </row>
    <row r="8" customFormat="false" ht="15" hidden="false" customHeight="false" outlineLevel="0" collapsed="false">
      <c r="A8" s="0" t="str">
        <f aca="false">UPPER(B8)&amp;UPPER(C8)</f>
        <v>LEHAIREDAVID L.</v>
      </c>
      <c r="B8" s="13" t="s">
        <v>220</v>
      </c>
      <c r="C8" s="13" t="s">
        <v>99</v>
      </c>
      <c r="E8" s="29"/>
      <c r="F8" s="0" t="str">
        <f aca="false">IF(D8&gt;0,ROUND(101-(D8*100/$C$2),2),"")</f>
        <v/>
      </c>
      <c r="I8" s="29"/>
      <c r="J8" s="29"/>
      <c r="K8" s="0" t="str">
        <f aca="false">F8</f>
        <v/>
      </c>
      <c r="Q8" s="29"/>
      <c r="T8" s="0" t="str">
        <f aca="false">P8&amp;" "&amp;PROPER(O8)&amp;" "</f>
        <v>  </v>
      </c>
      <c r="U8" s="29"/>
      <c r="V8" s="29"/>
    </row>
    <row r="9" customFormat="false" ht="15" hidden="false" customHeight="false" outlineLevel="0" collapsed="false">
      <c r="A9" s="0" t="str">
        <f aca="false">UPPER(B9)&amp;UPPER(C9)</f>
        <v>TCHATCHOUANG NANAPRUDENCE</v>
      </c>
      <c r="B9" s="32" t="s">
        <v>267</v>
      </c>
      <c r="C9" s="32" t="s">
        <v>121</v>
      </c>
      <c r="E9" s="29"/>
      <c r="F9" s="0" t="str">
        <f aca="false">IF(D9&gt;0,ROUND(101-(D9*100/$C$2),2),"")</f>
        <v/>
      </c>
      <c r="I9" s="29"/>
      <c r="J9" s="29"/>
      <c r="K9" s="0" t="str">
        <f aca="false">F9</f>
        <v/>
      </c>
      <c r="Q9" s="35"/>
      <c r="T9" s="0" t="str">
        <f aca="false">P9&amp;" "&amp;PROPER(O9)&amp;" "</f>
        <v>  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MARTINPATRICIA</v>
      </c>
      <c r="B10" s="32" t="s">
        <v>257</v>
      </c>
      <c r="C10" s="32" t="s">
        <v>107</v>
      </c>
      <c r="E10" s="29"/>
      <c r="F10" s="0" t="str">
        <f aca="false">IF(D10&gt;0,ROUND(101-(D10*100/$C$2),2),"")</f>
        <v/>
      </c>
      <c r="I10" s="29"/>
      <c r="J10" s="29"/>
      <c r="K10" s="0" t="str">
        <f aca="false">F10</f>
        <v/>
      </c>
      <c r="Q10" s="35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WASTERZAKFREDERIK</v>
      </c>
      <c r="B11" s="13" t="s">
        <v>218</v>
      </c>
      <c r="C11" s="13" t="s">
        <v>111</v>
      </c>
      <c r="E11" s="29"/>
      <c r="F11" s="0" t="str">
        <f aca="false">IF(D11&gt;0,ROUND(101-(D11*100/$C$2),2),"")</f>
        <v/>
      </c>
      <c r="H11" s="18"/>
      <c r="I11" s="29"/>
      <c r="J11" s="29"/>
      <c r="K11" s="0" t="str">
        <f aca="false">F11</f>
        <v/>
      </c>
      <c r="Q11" s="35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VERMEEREDIDIER</v>
      </c>
      <c r="B12" s="13" t="s">
        <v>272</v>
      </c>
      <c r="C12" s="13" t="s">
        <v>58</v>
      </c>
      <c r="E12" s="29"/>
      <c r="F12" s="0" t="str">
        <f aca="false">IF(D12&gt;0,ROUND(101-(D12*100/$C$2),2),"")</f>
        <v/>
      </c>
      <c r="I12" s="29"/>
      <c r="J12" s="29"/>
      <c r="K12" s="0" t="str">
        <f aca="false">F12</f>
        <v/>
      </c>
      <c r="Q12" s="35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MAROTTAROCCO</v>
      </c>
      <c r="B13" s="13" t="s">
        <v>256</v>
      </c>
      <c r="C13" s="13" t="s">
        <v>168</v>
      </c>
      <c r="E13" s="35"/>
      <c r="F13" s="0" t="str">
        <f aca="false">IF(D13&gt;0,ROUND(101-(D13*100/$C$2),2),"")</f>
        <v/>
      </c>
      <c r="I13" s="29"/>
      <c r="J13" s="29"/>
      <c r="K13" s="0" t="str">
        <f aca="false">F13</f>
        <v/>
      </c>
      <c r="Q13" s="35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FURNARIROBERTO</v>
      </c>
      <c r="B14" s="13" t="s">
        <v>247</v>
      </c>
      <c r="C14" s="13" t="s">
        <v>64</v>
      </c>
      <c r="E14" s="29"/>
      <c r="F14" s="0" t="str">
        <f aca="false">IF(D14&gt;0,ROUND(101-(D14*100/$C$2),2),"")</f>
        <v/>
      </c>
      <c r="I14" s="29"/>
      <c r="J14" s="29"/>
      <c r="K14" s="0" t="str">
        <f aca="false">F14</f>
        <v/>
      </c>
    </row>
    <row r="15" customFormat="false" ht="15" hidden="false" customHeight="false" outlineLevel="0" collapsed="false">
      <c r="A15" s="0" t="str">
        <f aca="false">UPPER(B15)&amp;UPPER(C15)</f>
        <v>DURITAZOLIKA</v>
      </c>
      <c r="B15" s="13" t="s">
        <v>204</v>
      </c>
      <c r="C15" s="13" t="s">
        <v>62</v>
      </c>
      <c r="E15" s="29"/>
      <c r="F15" s="0" t="str">
        <f aca="false">IF(D15&gt;0,ROUND(101-(D15*100/$C$2),2),"")</f>
        <v/>
      </c>
      <c r="I15" s="29"/>
      <c r="J15" s="29"/>
      <c r="K15" s="0" t="str">
        <f aca="false">F15</f>
        <v/>
      </c>
    </row>
    <row r="16" customFormat="false" ht="15" hidden="false" customHeight="false" outlineLevel="0" collapsed="false">
      <c r="A16" s="0" t="str">
        <f aca="false">UPPER(B16)&amp;UPPER(C16)</f>
        <v>LEHAIREFRANCIS</v>
      </c>
      <c r="B16" s="13" t="s">
        <v>220</v>
      </c>
      <c r="C16" s="13" t="s">
        <v>253</v>
      </c>
      <c r="E16" s="29"/>
      <c r="F16" s="0" t="str">
        <f aca="false">IF(D16&gt;0,ROUND(101-(D16*100/$C$2),2),"")</f>
        <v/>
      </c>
      <c r="I16" s="29"/>
      <c r="J16" s="29"/>
      <c r="K16" s="0" t="str">
        <f aca="false">F16</f>
        <v/>
      </c>
    </row>
    <row r="17" customFormat="false" ht="15" hidden="false" customHeight="false" outlineLevel="0" collapsed="false">
      <c r="A17" s="0" t="str">
        <f aca="false">UPPER(B17)&amp;UPPER(C17)</f>
        <v>FABRISHUGO</v>
      </c>
      <c r="B17" s="13" t="s">
        <v>222</v>
      </c>
      <c r="C17" s="13" t="s">
        <v>68</v>
      </c>
      <c r="E17" s="35"/>
      <c r="F17" s="0" t="str">
        <f aca="false">IF(D17&gt;0,ROUND(101-(D17*100/$C$2),2),"")</f>
        <v/>
      </c>
      <c r="I17" s="29"/>
      <c r="J17" s="29"/>
      <c r="K17" s="0" t="str">
        <f aca="false">F17</f>
        <v/>
      </c>
    </row>
    <row r="18" customFormat="false" ht="15" hidden="false" customHeight="false" outlineLevel="0" collapsed="false">
      <c r="A18" s="0" t="str">
        <f aca="false">UPPER(B18)&amp;UPPER(C18)</f>
        <v>DEMOULINOLIVIER</v>
      </c>
      <c r="B18" s="13" t="s">
        <v>206</v>
      </c>
      <c r="C18" s="13" t="s">
        <v>66</v>
      </c>
      <c r="E18" s="29"/>
      <c r="F18" s="0" t="str">
        <f aca="false">IF(D18&gt;0,ROUND(101-(D18*100/$C$2),2),"")</f>
        <v/>
      </c>
      <c r="I18" s="29"/>
      <c r="J18" s="29"/>
      <c r="K18" s="0" t="str">
        <f aca="false">F18</f>
        <v/>
      </c>
    </row>
    <row r="19" customFormat="false" ht="15" hidden="false" customHeight="false" outlineLevel="0" collapsed="false">
      <c r="A19" s="0" t="str">
        <f aca="false">UPPER(B19)&amp;UPPER(C19)</f>
        <v>CHARLIERYANNICK</v>
      </c>
      <c r="B19" s="13" t="s">
        <v>207</v>
      </c>
      <c r="C19" s="13" t="s">
        <v>235</v>
      </c>
      <c r="E19" s="29"/>
      <c r="F19" s="0" t="str">
        <f aca="false">IF(D19&gt;0,ROUND(101-(D19*100/$C$2),2),"")</f>
        <v/>
      </c>
      <c r="I19" s="29"/>
      <c r="J19" s="29"/>
      <c r="K19" s="0" t="str">
        <f aca="false">F19</f>
        <v/>
      </c>
    </row>
    <row r="20" customFormat="false" ht="15" hidden="false" customHeight="false" outlineLevel="0" collapsed="false">
      <c r="A20" s="0" t="str">
        <f aca="false">UPPER(B20)&amp;UPPER(C20)</f>
        <v>QUINTYNMATHIEU</v>
      </c>
      <c r="B20" s="13" t="s">
        <v>214</v>
      </c>
      <c r="C20" s="13" t="s">
        <v>115</v>
      </c>
      <c r="E20" s="35"/>
      <c r="F20" s="0" t="str">
        <f aca="false">IF(D20&gt;0,ROUND(101-(D20*100/$C$2),2),"")</f>
        <v/>
      </c>
      <c r="I20" s="29"/>
      <c r="J20" s="29"/>
      <c r="K20" s="0" t="str">
        <f aca="false">F20</f>
        <v/>
      </c>
    </row>
    <row r="21" customFormat="false" ht="15" hidden="false" customHeight="false" outlineLevel="0" collapsed="false">
      <c r="A21" s="0" t="str">
        <f aca="false">UPPER(B21)&amp;UPPER(C21)</f>
        <v>FABRISJONATHAN</v>
      </c>
      <c r="B21" s="13" t="s">
        <v>222</v>
      </c>
      <c r="C21" s="13" t="s">
        <v>83</v>
      </c>
      <c r="E21" s="29"/>
      <c r="F21" s="0" t="str">
        <f aca="false">IF(D21&gt;0,ROUND(101-(D21*100/$C$2),2),"")</f>
        <v/>
      </c>
      <c r="I21" s="29"/>
      <c r="J21" s="29"/>
    </row>
    <row r="22" customFormat="false" ht="15" hidden="false" customHeight="false" outlineLevel="0" collapsed="false">
      <c r="A22" s="0" t="str">
        <f aca="false">UPPER(B22)&amp;UPPER(C22)</f>
        <v>GLIBERTLAETITIA</v>
      </c>
      <c r="B22" s="32" t="s">
        <v>250</v>
      </c>
      <c r="C22" s="32" t="s">
        <v>85</v>
      </c>
      <c r="E22" s="29"/>
      <c r="F22" s="0" t="str">
        <f aca="false">IF(D22&gt;0,ROUND(101-(D22*100/$C$2),2),"")</f>
        <v/>
      </c>
      <c r="I22" s="29"/>
      <c r="J22" s="29"/>
      <c r="K22" s="0" t="str">
        <f aca="false">F22</f>
        <v/>
      </c>
    </row>
    <row r="23" customFormat="false" ht="15" hidden="false" customHeight="false" outlineLevel="0" collapsed="false">
      <c r="A23" s="0" t="str">
        <f aca="false">UPPER(B23)&amp;UPPER(C23)</f>
        <v>LAGAERTRITA</v>
      </c>
      <c r="B23" s="32" t="s">
        <v>209</v>
      </c>
      <c r="C23" s="32" t="s">
        <v>91</v>
      </c>
      <c r="E23" s="29"/>
      <c r="F23" s="0" t="str">
        <f aca="false">IF(D23&gt;0,ROUND(101-(D23*100/$C$2),2),"")</f>
        <v/>
      </c>
      <c r="I23" s="29"/>
      <c r="J23" s="29"/>
      <c r="K23" s="0" t="str">
        <f aca="false">F23</f>
        <v/>
      </c>
    </row>
    <row r="24" customFormat="false" ht="15" hidden="false" customHeight="false" outlineLevel="0" collapsed="false">
      <c r="A24" s="0" t="str">
        <f aca="false">UPPER(B24)&amp;UPPER(C24)</f>
        <v>CHARLIERBAUDOUIN</v>
      </c>
      <c r="B24" s="13" t="s">
        <v>207</v>
      </c>
      <c r="C24" s="13" t="s">
        <v>89</v>
      </c>
      <c r="E24" s="29"/>
      <c r="F24" s="0" t="str">
        <f aca="false">IF(D24&gt;0,ROUND(101-(D24*100/$C$2),2),"")</f>
        <v/>
      </c>
      <c r="I24" s="29"/>
      <c r="J24" s="29"/>
      <c r="K24" s="0" t="str">
        <f aca="false">F24</f>
        <v/>
      </c>
    </row>
    <row r="25" customFormat="false" ht="15" hidden="false" customHeight="false" outlineLevel="0" collapsed="false">
      <c r="A25" s="0" t="str">
        <f aca="false">UPPER(B25)&amp;UPPER(C25)</f>
        <v>MERTENSANNE</v>
      </c>
      <c r="B25" s="32" t="s">
        <v>260</v>
      </c>
      <c r="C25" s="32" t="s">
        <v>119</v>
      </c>
      <c r="E25" s="29"/>
      <c r="F25" s="0" t="str">
        <f aca="false">IF(D25&gt;0,ROUND(101-(D25*100/$C$2),2),"")</f>
        <v/>
      </c>
      <c r="I25" s="29"/>
      <c r="J25" s="29"/>
      <c r="K25" s="0" t="str">
        <f aca="false">F25</f>
        <v/>
      </c>
    </row>
    <row r="26" customFormat="false" ht="15" hidden="false" customHeight="false" outlineLevel="0" collapsed="false">
      <c r="A26" s="0" t="str">
        <f aca="false">UPPER(B26)&amp;UPPER(C26)</f>
        <v>GASKINRUDI</v>
      </c>
      <c r="B26" s="13" t="s">
        <v>213</v>
      </c>
      <c r="C26" s="13" t="s">
        <v>103</v>
      </c>
      <c r="E26" s="29"/>
      <c r="F26" s="0" t="str">
        <f aca="false">IF(D26&gt;0,ROUND(101-(D26*100/$C$2),2),"")</f>
        <v/>
      </c>
      <c r="I26" s="29"/>
      <c r="J26" s="29"/>
    </row>
    <row r="27" customFormat="false" ht="15" hidden="false" customHeight="false" outlineLevel="0" collapsed="false">
      <c r="A27" s="0" t="str">
        <f aca="false">UPPER(B27)&amp;UPPER(C27)</f>
        <v>COOSEMANSISABELLE C.</v>
      </c>
      <c r="B27" s="32" t="s">
        <v>211</v>
      </c>
      <c r="C27" s="32" t="s">
        <v>101</v>
      </c>
      <c r="E27" s="29"/>
      <c r="F27" s="0" t="str">
        <f aca="false">IF(D27&gt;0,ROUND(101-(D27*100/$C$2),2),"")</f>
        <v/>
      </c>
      <c r="I27" s="29"/>
      <c r="J27" s="29"/>
    </row>
    <row r="28" customFormat="false" ht="15" hidden="false" customHeight="false" outlineLevel="0" collapsed="false">
      <c r="A28" s="0" t="str">
        <f aca="false">UPPER(B28)&amp;UPPER(C28)</f>
        <v>LANGHENDRIESDOMINIQUE L.</v>
      </c>
      <c r="B28" s="32" t="s">
        <v>252</v>
      </c>
      <c r="C28" s="32" t="s">
        <v>130</v>
      </c>
      <c r="E28" s="29"/>
      <c r="F28" s="0" t="str">
        <f aca="false">IF(D28&gt;0,ROUND(101-(D28*100/$C$2),2),"")</f>
        <v/>
      </c>
      <c r="I28" s="29"/>
      <c r="J28" s="29"/>
    </row>
    <row r="29" customFormat="false" ht="15" hidden="false" customHeight="false" outlineLevel="0" collapsed="false">
      <c r="A29" s="0" t="str">
        <f aca="false">UPPER(B29)&amp;UPPER(C29)</f>
        <v>DUMONTDOMINIQUE D.</v>
      </c>
      <c r="B29" s="32" t="s">
        <v>241</v>
      </c>
      <c r="C29" s="32" t="s">
        <v>125</v>
      </c>
      <c r="E29" s="29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COLLARDBERNADETTE</v>
      </c>
      <c r="B30" s="32" t="s">
        <v>236</v>
      </c>
      <c r="C30" s="32" t="s">
        <v>145</v>
      </c>
      <c r="E30" s="29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FONTAINEAMÉLIE</v>
      </c>
      <c r="B31" s="32" t="s">
        <v>246</v>
      </c>
      <c r="C31" s="32" t="s">
        <v>80</v>
      </c>
      <c r="E31" s="29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ALVAREZ BLANCOMANUEL</v>
      </c>
      <c r="B32" s="13" t="s">
        <v>228</v>
      </c>
      <c r="C32" s="13" t="s">
        <v>74</v>
      </c>
      <c r="E32" s="29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GAGNONMARIE-JOSÉE</v>
      </c>
      <c r="B33" s="32" t="s">
        <v>248</v>
      </c>
      <c r="C33" s="32" t="s">
        <v>97</v>
      </c>
      <c r="E33" s="29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DE ROECKMONIQUE</v>
      </c>
      <c r="B34" s="32" t="s">
        <v>237</v>
      </c>
      <c r="C34" s="32" t="s">
        <v>105</v>
      </c>
      <c r="E34" s="29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RUBAYCHRISTOPHE</v>
      </c>
      <c r="B35" s="13" t="s">
        <v>208</v>
      </c>
      <c r="C35" s="13" t="s">
        <v>70</v>
      </c>
      <c r="E35" s="29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ANDRIESSENSBRIGITTE</v>
      </c>
      <c r="B36" s="32" t="s">
        <v>229</v>
      </c>
      <c r="C36" s="32" t="s">
        <v>117</v>
      </c>
      <c r="E36" s="29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DOYENFANNY</v>
      </c>
      <c r="B37" s="32" t="s">
        <v>240</v>
      </c>
      <c r="C37" s="32" t="s">
        <v>164</v>
      </c>
      <c r="E37" s="29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MEHOUDENSALAIN</v>
      </c>
      <c r="B38" s="13" t="s">
        <v>258</v>
      </c>
      <c r="C38" s="13" t="s">
        <v>259</v>
      </c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MORO LAVADOAMBROSIO</v>
      </c>
      <c r="B39" s="13" t="s">
        <v>262</v>
      </c>
      <c r="C39" s="13" t="s">
        <v>263</v>
      </c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HOCQUETBENJAMIN</v>
      </c>
      <c r="B40" s="13" t="s">
        <v>216</v>
      </c>
      <c r="C40" s="13" t="s">
        <v>93</v>
      </c>
      <c r="E40" s="29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DE CONINCKBENOÎT</v>
      </c>
      <c r="B41" s="13" t="s">
        <v>201</v>
      </c>
      <c r="C41" s="13" t="s">
        <v>60</v>
      </c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VANCUTSEMBERTRAND</v>
      </c>
      <c r="B42" s="13" t="s">
        <v>205</v>
      </c>
      <c r="C42" s="13" t="s">
        <v>87</v>
      </c>
      <c r="E42" s="29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FIACCAPRILECARMELA</v>
      </c>
      <c r="B43" s="32" t="s">
        <v>244</v>
      </c>
      <c r="C43" s="32" t="s">
        <v>245</v>
      </c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PARADADAVID P.</v>
      </c>
      <c r="B44" s="13" t="s">
        <v>264</v>
      </c>
      <c r="C44" s="13" t="s">
        <v>82</v>
      </c>
      <c r="E44" s="29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QUIEVREUXEDDY</v>
      </c>
      <c r="B45" s="13" t="s">
        <v>265</v>
      </c>
      <c r="C45" s="13" t="s">
        <v>132</v>
      </c>
      <c r="E45" s="29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CHALLEEMMANUELLE</v>
      </c>
      <c r="B46" s="32" t="s">
        <v>234</v>
      </c>
      <c r="C46" s="32" t="s">
        <v>143</v>
      </c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BEQUETGINETTE</v>
      </c>
      <c r="B47" s="32" t="s">
        <v>230</v>
      </c>
      <c r="C47" s="32" t="s">
        <v>231</v>
      </c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MATONHERMAN</v>
      </c>
      <c r="B48" s="13" t="s">
        <v>224</v>
      </c>
      <c r="C48" s="13" t="s">
        <v>113</v>
      </c>
      <c r="E48" s="29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FAUCONNIERISABELLE F.</v>
      </c>
      <c r="B49" s="32" t="s">
        <v>242</v>
      </c>
      <c r="C49" s="32" t="s">
        <v>243</v>
      </c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PLETINCKXISABELLE P.</v>
      </c>
      <c r="B50" s="32" t="s">
        <v>203</v>
      </c>
      <c r="C50" s="32" t="s">
        <v>159</v>
      </c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AISSATOUISSA</v>
      </c>
      <c r="B51" s="32" t="s">
        <v>226</v>
      </c>
      <c r="C51" s="32" t="s">
        <v>227</v>
      </c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LEHAIREIVAN</v>
      </c>
      <c r="B52" s="13" t="s">
        <v>220</v>
      </c>
      <c r="C52" s="13" t="s">
        <v>162</v>
      </c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MINOTJÉRÔME</v>
      </c>
      <c r="B53" s="13" t="s">
        <v>261</v>
      </c>
      <c r="C53" s="13" t="s">
        <v>109</v>
      </c>
      <c r="E53" s="29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VAN ERTBRUGGENJOHAN</v>
      </c>
      <c r="B54" s="13" t="s">
        <v>269</v>
      </c>
      <c r="C54" s="13" t="s">
        <v>270</v>
      </c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GINEPROLAURENCE</v>
      </c>
      <c r="B55" s="32" t="s">
        <v>249</v>
      </c>
      <c r="C55" s="32" t="s">
        <v>166</v>
      </c>
      <c r="E55" s="29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SIRAUXLAURENT</v>
      </c>
      <c r="B56" s="13" t="s">
        <v>266</v>
      </c>
      <c r="C56" s="13" t="s">
        <v>151</v>
      </c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VANHOUCHELAURENT</v>
      </c>
      <c r="B57" s="13" t="s">
        <v>271</v>
      </c>
      <c r="C57" s="13" t="s">
        <v>151</v>
      </c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DURITALILIAN</v>
      </c>
      <c r="B58" s="13" t="s">
        <v>204</v>
      </c>
      <c r="C58" s="13" t="s">
        <v>152</v>
      </c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HUSTINMARC H.</v>
      </c>
      <c r="B59" s="13" t="s">
        <v>221</v>
      </c>
      <c r="C59" s="13" t="s">
        <v>156</v>
      </c>
      <c r="E59" s="29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ZOCASTELLOMARCO</v>
      </c>
      <c r="B60" s="13" t="s">
        <v>273</v>
      </c>
      <c r="C60" s="13" t="s">
        <v>274</v>
      </c>
      <c r="E60" s="29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BRICHETMARTINE B.</v>
      </c>
      <c r="B61" s="32" t="s">
        <v>225</v>
      </c>
      <c r="C61" s="32" t="s">
        <v>141</v>
      </c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TRAENMARTINE T.</v>
      </c>
      <c r="B62" s="32" t="s">
        <v>268</v>
      </c>
      <c r="C62" s="32" t="s">
        <v>178</v>
      </c>
      <c r="E62" s="29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BERTHEREAUPASCAL</v>
      </c>
      <c r="B63" s="13" t="s">
        <v>232</v>
      </c>
      <c r="C63" s="13" t="s">
        <v>233</v>
      </c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MAJAQUENTIN</v>
      </c>
      <c r="B64" s="13" t="s">
        <v>255</v>
      </c>
      <c r="C64" s="13" t="s">
        <v>95</v>
      </c>
      <c r="E64" s="29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MAHYSYLVIE M.</v>
      </c>
      <c r="B65" s="32" t="s">
        <v>254</v>
      </c>
      <c r="C65" s="32" t="s">
        <v>127</v>
      </c>
      <c r="E65" s="29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DEFREYNETHOMAS</v>
      </c>
      <c r="B66" s="13" t="s">
        <v>238</v>
      </c>
      <c r="C66" s="13" t="s">
        <v>239</v>
      </c>
      <c r="F66" s="0" t="str">
        <f aca="false">IF(D66&gt;0,ROUND(101-(D66*100/$C$2),2),"")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70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false" outlineLevel="1" max="20" min="20" style="0" width="17.28"/>
    <col collapsed="false" customWidth="true" hidden="false" outlineLevel="1" max="21" min="21" style="0" width="8.14"/>
    <col collapsed="false" customWidth="true" hidden="false" outlineLevel="1" max="22" min="22" style="0" width="3.71"/>
    <col collapsed="false" customWidth="true" hidden="fals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275</v>
      </c>
      <c r="C1" s="21"/>
      <c r="N1" s="26" t="s">
        <v>193</v>
      </c>
      <c r="O1" s="21"/>
    </row>
    <row r="2" customFormat="false" ht="15" hidden="false" customHeight="false" outlineLevel="0" collapsed="false">
      <c r="B2" s="13" t="s">
        <v>194</v>
      </c>
      <c r="C2" s="13" t="n">
        <v>724</v>
      </c>
      <c r="H2" s="1" t="s">
        <v>195</v>
      </c>
      <c r="N2" s="0" t="s">
        <v>194</v>
      </c>
      <c r="O2" s="0" t="n">
        <v>688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200</v>
      </c>
      <c r="I3" s="28"/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30" t="s">
        <v>200</v>
      </c>
      <c r="U3" s="31"/>
      <c r="V3" s="29"/>
    </row>
    <row r="4" customFormat="false" ht="15" hidden="false" customHeight="false" outlineLevel="0" collapsed="false">
      <c r="A4" s="0" t="str">
        <f aca="false">UPPER(B4)&amp;UPPER(C4)</f>
        <v>DURITAZOLIKA</v>
      </c>
      <c r="B4" s="13" t="s">
        <v>204</v>
      </c>
      <c r="C4" s="13" t="s">
        <v>62</v>
      </c>
      <c r="D4" s="0" t="n">
        <v>20</v>
      </c>
      <c r="E4" s="28" t="n">
        <v>0.0376157407407407</v>
      </c>
      <c r="F4" s="0" t="n">
        <f aca="false">IF(D4&gt;0,ROUND(101-(D4*100/$C$2),2),"")</f>
        <v>98.24</v>
      </c>
      <c r="H4" s="0" t="str">
        <f aca="false">D37&amp;" "&amp;PROPER(C4)&amp;" "</f>
        <v> Zolika </v>
      </c>
      <c r="I4" s="28" t="n">
        <f aca="false">E4</f>
        <v>0.0376157407407407</v>
      </c>
      <c r="J4" s="29" t="s">
        <v>202</v>
      </c>
      <c r="K4" s="0" t="n">
        <f aca="false">F4</f>
        <v>98.24</v>
      </c>
      <c r="M4" s="0" t="str">
        <f aca="false">UPPER(N4)&amp;UPPER(O4)</f>
        <v>CHARLIERBAUDOUIN</v>
      </c>
      <c r="N4" s="13" t="s">
        <v>207</v>
      </c>
      <c r="O4" s="13" t="s">
        <v>89</v>
      </c>
      <c r="P4" s="0" t="n">
        <v>102</v>
      </c>
      <c r="Q4" s="31" t="n">
        <v>0.0197916666666667</v>
      </c>
      <c r="R4" s="0" t="n">
        <f aca="false">ROUND((101-(P4*100/$O$2))*0.8,2)</f>
        <v>68.94</v>
      </c>
      <c r="T4" s="0" t="str">
        <f aca="false">P4&amp;" "&amp;PROPER(O4)&amp;" "</f>
        <v>102 Baudouin </v>
      </c>
      <c r="U4" s="31" t="n">
        <f aca="false">Q4</f>
        <v>0.0197916666666667</v>
      </c>
      <c r="V4" s="29" t="s">
        <v>202</v>
      </c>
      <c r="W4" s="0" t="n">
        <f aca="false">R4</f>
        <v>68.94</v>
      </c>
    </row>
    <row r="5" customFormat="false" ht="15" hidden="false" customHeight="false" outlineLevel="0" collapsed="false">
      <c r="A5" s="0" t="str">
        <f aca="false">UPPER(B5)&amp;UPPER(C5)</f>
        <v>RUBAYCHRISTOPHE</v>
      </c>
      <c r="B5" s="13" t="s">
        <v>208</v>
      </c>
      <c r="C5" s="13" t="s">
        <v>70</v>
      </c>
      <c r="D5" s="0" t="n">
        <v>85</v>
      </c>
      <c r="E5" s="28" t="n">
        <v>0.0430902777777778</v>
      </c>
      <c r="F5" s="0" t="n">
        <f aca="false">IF(D5&gt;0,ROUND(101-(D5*100/$C$2),2),"")</f>
        <v>89.26</v>
      </c>
      <c r="H5" s="0" t="str">
        <f aca="false">D38&amp;" "&amp;PROPER(C5)&amp;" "</f>
        <v> Christophe </v>
      </c>
      <c r="I5" s="28" t="n">
        <f aca="false">E5</f>
        <v>0.0430902777777778</v>
      </c>
      <c r="J5" s="29" t="s">
        <v>202</v>
      </c>
      <c r="K5" s="0" t="n">
        <f aca="false">F5</f>
        <v>89.26</v>
      </c>
      <c r="M5" s="0" t="str">
        <f aca="false">UPPER(N5)&amp;UPPER(O5)</f>
        <v>LAGAERTRITA</v>
      </c>
      <c r="N5" s="32" t="s">
        <v>209</v>
      </c>
      <c r="O5" s="32" t="s">
        <v>91</v>
      </c>
      <c r="P5" s="0" t="n">
        <v>154</v>
      </c>
      <c r="Q5" s="31" t="n">
        <v>0.021412037037037</v>
      </c>
      <c r="R5" s="0" t="n">
        <f aca="false">ROUND((101-(P5*100/$O$2))*0.8,2)</f>
        <v>62.89</v>
      </c>
      <c r="T5" s="0" t="str">
        <f aca="false">P5&amp;" "&amp;PROPER(O5)&amp;" "</f>
        <v>154 Rita </v>
      </c>
      <c r="U5" s="31" t="n">
        <f aca="false">Q5</f>
        <v>0.021412037037037</v>
      </c>
      <c r="V5" s="29" t="s">
        <v>202</v>
      </c>
      <c r="W5" s="0" t="n">
        <f aca="false">R5</f>
        <v>62.89</v>
      </c>
    </row>
    <row r="6" customFormat="false" ht="15" hidden="false" customHeight="false" outlineLevel="0" collapsed="false">
      <c r="A6" s="0" t="str">
        <f aca="false">UPPER(B6)&amp;UPPER(C6)</f>
        <v>PLETINCKXSYLVIE P.</v>
      </c>
      <c r="B6" s="32" t="s">
        <v>203</v>
      </c>
      <c r="C6" s="32" t="s">
        <v>72</v>
      </c>
      <c r="D6" s="0" t="n">
        <v>109</v>
      </c>
      <c r="E6" s="28" t="n">
        <v>0.0437615740740741</v>
      </c>
      <c r="F6" s="0" t="n">
        <f aca="false">IF(D6&gt;0,ROUND(101-(D6*100/$C$2),2),"")</f>
        <v>85.94</v>
      </c>
      <c r="H6" s="0" t="str">
        <f aca="false">D39&amp;" "&amp;PROPER(C6)&amp;" "</f>
        <v> Sylvie P. </v>
      </c>
      <c r="I6" s="28" t="n">
        <f aca="false">E6</f>
        <v>0.0437615740740741</v>
      </c>
      <c r="J6" s="29" t="s">
        <v>202</v>
      </c>
      <c r="K6" s="0" t="n">
        <f aca="false">F6</f>
        <v>85.94</v>
      </c>
      <c r="M6" s="0" t="str">
        <f aca="false">UPPER(N6)&amp;UPPER(O6)</f>
        <v>COOSEMANSISABELLE C.</v>
      </c>
      <c r="N6" s="32" t="s">
        <v>211</v>
      </c>
      <c r="O6" s="32" t="s">
        <v>101</v>
      </c>
      <c r="P6" s="0" t="n">
        <v>185</v>
      </c>
      <c r="Q6" s="31" t="n">
        <v>0.0216319444444444</v>
      </c>
      <c r="R6" s="0" t="n">
        <f aca="false">ROUND((101-(P6*100/$O$2))*0.8,2)</f>
        <v>59.29</v>
      </c>
      <c r="T6" s="0" t="str">
        <f aca="false">P6&amp;" "&amp;PROPER(O6)&amp;" "</f>
        <v>185 Isabelle C. </v>
      </c>
      <c r="U6" s="31" t="n">
        <f aca="false">Q6</f>
        <v>0.0216319444444444</v>
      </c>
      <c r="V6" s="29" t="s">
        <v>202</v>
      </c>
      <c r="W6" s="0" t="n">
        <f aca="false">R6</f>
        <v>59.29</v>
      </c>
    </row>
    <row r="7" customFormat="false" ht="15" hidden="false" customHeight="false" outlineLevel="0" collapsed="false">
      <c r="A7" s="0" t="str">
        <f aca="false">UPPER(B7)&amp;UPPER(C7)</f>
        <v>KONTOLEONARYS</v>
      </c>
      <c r="B7" s="13" t="s">
        <v>212</v>
      </c>
      <c r="C7" s="13" t="s">
        <v>123</v>
      </c>
      <c r="D7" s="0" t="n">
        <v>317</v>
      </c>
      <c r="E7" s="35" t="n">
        <v>0.0508449074074074</v>
      </c>
      <c r="F7" s="0" t="n">
        <f aca="false">IF(D7&gt;0,ROUND(101-(D7*100/$C$2),2),"")</f>
        <v>57.22</v>
      </c>
      <c r="H7" s="0" t="str">
        <f aca="false">D40&amp;" "&amp;PROPER(C7)&amp;" "</f>
        <v> Arys </v>
      </c>
      <c r="I7" s="28" t="n">
        <f aca="false">E7</f>
        <v>0.0508449074074074</v>
      </c>
      <c r="J7" s="29" t="s">
        <v>202</v>
      </c>
      <c r="K7" s="0" t="n">
        <f aca="false">F7</f>
        <v>57.22</v>
      </c>
      <c r="M7" s="0" t="str">
        <f aca="false">UPPER(N7)&amp;UPPER(O7)</f>
        <v>IMPENSVIRGINIE I.</v>
      </c>
      <c r="N7" s="32" t="s">
        <v>276</v>
      </c>
      <c r="O7" s="32" t="s">
        <v>136</v>
      </c>
      <c r="P7" s="0" t="n">
        <v>243</v>
      </c>
      <c r="Q7" s="31" t="n">
        <v>0.022337962962963</v>
      </c>
      <c r="R7" s="0" t="n">
        <f aca="false">ROUND((101-(P7*100/$O$2))*0.8,2)</f>
        <v>52.54</v>
      </c>
      <c r="T7" s="0" t="str">
        <f aca="false">P7&amp;" "&amp;PROPER(O7)&amp;" "</f>
        <v>243 Virginie I. </v>
      </c>
      <c r="U7" s="31" t="n">
        <f aca="false">Q7</f>
        <v>0.022337962962963</v>
      </c>
      <c r="V7" s="29" t="s">
        <v>202</v>
      </c>
      <c r="W7" s="0" t="n">
        <f aca="false">R7</f>
        <v>52.54</v>
      </c>
    </row>
    <row r="8" customFormat="false" ht="15" hidden="false" customHeight="false" outlineLevel="0" collapsed="false">
      <c r="A8" s="0" t="str">
        <f aca="false">UPPER(B8)&amp;UPPER(C8)</f>
        <v>DEMOULINOLIVIER</v>
      </c>
      <c r="B8" s="13" t="s">
        <v>206</v>
      </c>
      <c r="C8" s="13" t="s">
        <v>66</v>
      </c>
      <c r="F8" s="0" t="str">
        <f aca="false">IF(D8&gt;0,ROUND(101-(D8*100/$C$2),2),"")</f>
        <v/>
      </c>
      <c r="H8" s="0" t="s">
        <v>277</v>
      </c>
      <c r="I8" s="31"/>
      <c r="J8" s="29"/>
      <c r="M8" s="0" t="str">
        <f aca="false">UPPER(N8)&amp;UPPER(O8)</f>
        <v>GASKINRUDI</v>
      </c>
      <c r="N8" s="13" t="s">
        <v>213</v>
      </c>
      <c r="O8" s="13" t="s">
        <v>103</v>
      </c>
      <c r="P8" s="0" t="n">
        <v>288</v>
      </c>
      <c r="Q8" s="31" t="n">
        <v>0.0238078703703704</v>
      </c>
      <c r="R8" s="0" t="n">
        <f aca="false">ROUND((101-(P8*100/$O$2))*0.8,2)</f>
        <v>47.31</v>
      </c>
      <c r="T8" s="0" t="str">
        <f aca="false">P8&amp;" "&amp;PROPER(O8)&amp;" "</f>
        <v>288 Rudi </v>
      </c>
      <c r="U8" s="31" t="n">
        <f aca="false">Q8</f>
        <v>0.0238078703703704</v>
      </c>
      <c r="V8" s="29" t="s">
        <v>202</v>
      </c>
      <c r="W8" s="0" t="n">
        <f aca="false">R8</f>
        <v>47.31</v>
      </c>
    </row>
    <row r="9" customFormat="false" ht="15" hidden="false" customHeight="false" outlineLevel="0" collapsed="false">
      <c r="A9" s="0" t="str">
        <f aca="false">UPPER(B9)&amp;UPPER(C9)</f>
        <v>QUINTYNMATHIEU</v>
      </c>
      <c r="B9" s="13" t="s">
        <v>214</v>
      </c>
      <c r="C9" s="13" t="s">
        <v>115</v>
      </c>
      <c r="E9" s="28"/>
      <c r="F9" s="0" t="str">
        <f aca="false">IF(D9&gt;0,ROUND(101-(D9*100/$C$2),2),"")</f>
        <v/>
      </c>
      <c r="I9" s="31"/>
      <c r="J9" s="29"/>
      <c r="M9" s="0" t="str">
        <f aca="false">UPPER(N9)&amp;UPPER(O9)</f>
        <v>PLETINCKXISABELLE P.</v>
      </c>
      <c r="N9" s="32" t="s">
        <v>203</v>
      </c>
      <c r="O9" s="32" t="s">
        <v>159</v>
      </c>
      <c r="P9" s="0" t="n">
        <v>421</v>
      </c>
      <c r="Q9" s="31" t="n">
        <v>0.0265740740740741</v>
      </c>
      <c r="R9" s="0" t="n">
        <f aca="false">ROUND((101-(P9*100/$O$2))*0.8,2)</f>
        <v>31.85</v>
      </c>
      <c r="T9" s="0" t="str">
        <f aca="false">P9&amp;" "&amp;PROPER(O9)&amp;" "</f>
        <v>421 Isabelle P. </v>
      </c>
      <c r="U9" s="31" t="n">
        <f aca="false">Q9</f>
        <v>0.0265740740740741</v>
      </c>
      <c r="V9" s="29" t="s">
        <v>202</v>
      </c>
      <c r="W9" s="0" t="n">
        <f aca="false">R9</f>
        <v>31.85</v>
      </c>
    </row>
    <row r="10" customFormat="false" ht="15" hidden="false" customHeight="false" outlineLevel="0" collapsed="false">
      <c r="A10" s="0" t="str">
        <f aca="false">UPPER(B10)&amp;UPPER(C10)</f>
        <v>HOCQUETBENJAMIN</v>
      </c>
      <c r="B10" s="13" t="s">
        <v>216</v>
      </c>
      <c r="C10" s="13" t="s">
        <v>93</v>
      </c>
      <c r="E10" s="28"/>
      <c r="F10" s="0" t="str">
        <f aca="false">IF(D10&gt;0,ROUND(101-(D10*100/$C$2),2),"")</f>
        <v/>
      </c>
      <c r="H10" s="18"/>
      <c r="I10" s="28"/>
      <c r="J10" s="29"/>
      <c r="M10" s="0" t="str">
        <f aca="false">UPPER(N10)&amp;UPPER(O10)</f>
        <v>DURITAJANIKA</v>
      </c>
      <c r="N10" s="13" t="s">
        <v>204</v>
      </c>
      <c r="O10" s="13" t="s">
        <v>128</v>
      </c>
      <c r="P10" s="0" t="n">
        <v>423</v>
      </c>
      <c r="Q10" s="31" t="n">
        <v>0.0265856481481481</v>
      </c>
      <c r="R10" s="0" t="n">
        <f aca="false">ROUND((101-(P10*100/$O$2))*0.8,2)</f>
        <v>31.61</v>
      </c>
      <c r="T10" s="0" t="str">
        <f aca="false">P10&amp;" "&amp;PROPER(O10)&amp;" "</f>
        <v>423 Janika </v>
      </c>
      <c r="U10" s="31" t="n">
        <f aca="false">Q10</f>
        <v>0.0265856481481481</v>
      </c>
      <c r="V10" s="29" t="s">
        <v>202</v>
      </c>
      <c r="W10" s="0" t="n">
        <f aca="false">R10</f>
        <v>31.61</v>
      </c>
    </row>
    <row r="11" customFormat="false" ht="15" hidden="false" customHeight="false" outlineLevel="0" collapsed="false">
      <c r="A11" s="0" t="str">
        <f aca="false">UPPER(B11)&amp;UPPER(C11)</f>
        <v>DERIDDERRODNEY</v>
      </c>
      <c r="B11" s="13" t="s">
        <v>217</v>
      </c>
      <c r="C11" s="13" t="s">
        <v>76</v>
      </c>
      <c r="E11" s="28"/>
      <c r="F11" s="0" t="str">
        <f aca="false">IF(D11&gt;0,ROUND(101-(D11*100/$C$2),2),"")</f>
        <v/>
      </c>
      <c r="I11" s="28"/>
      <c r="J11" s="29"/>
      <c r="M11" s="0" t="str">
        <f aca="false">UPPER(N11)&amp;UPPER(O11)</f>
        <v>PANISVIRGINIE P.</v>
      </c>
      <c r="N11" s="32" t="s">
        <v>278</v>
      </c>
      <c r="O11" s="32" t="s">
        <v>154</v>
      </c>
      <c r="P11" s="0" t="n">
        <v>429</v>
      </c>
      <c r="Q11" s="31" t="n">
        <v>0.0275578703703704</v>
      </c>
      <c r="R11" s="0" t="n">
        <f aca="false">ROUND((101-(P11*100/$O$2))*0.8,2)</f>
        <v>30.92</v>
      </c>
      <c r="T11" s="0" t="str">
        <f aca="false">P11&amp;" "&amp;PROPER(O11)&amp;" "</f>
        <v>429 Virginie P. </v>
      </c>
      <c r="U11" s="31" t="n">
        <f aca="false">Q11</f>
        <v>0.0275578703703704</v>
      </c>
      <c r="V11" s="29" t="s">
        <v>202</v>
      </c>
      <c r="W11" s="0" t="n">
        <f aca="false">R11</f>
        <v>30.92</v>
      </c>
    </row>
    <row r="12" customFormat="false" ht="15" hidden="false" customHeight="false" outlineLevel="0" collapsed="false">
      <c r="A12" s="0" t="str">
        <f aca="false">UPPER(B12)&amp;UPPER(C12)</f>
        <v>WASTERZAKFREDERIK</v>
      </c>
      <c r="B12" s="13" t="s">
        <v>218</v>
      </c>
      <c r="C12" s="13" t="s">
        <v>111</v>
      </c>
      <c r="E12" s="28"/>
      <c r="F12" s="0" t="str">
        <f aca="false">IF(D12&gt;0,ROUND(101-(D12*100/$C$2),2),"")</f>
        <v/>
      </c>
      <c r="I12" s="28"/>
      <c r="J12" s="29"/>
      <c r="M12" s="0" t="str">
        <f aca="false">UPPER(N12)&amp;UPPER(O12)</f>
        <v/>
      </c>
      <c r="N12" s="32"/>
      <c r="O12" s="32"/>
      <c r="Q12" s="31"/>
      <c r="T12" s="0" t="str">
        <f aca="false">P12&amp;" "&amp;PROPER(O12)&amp;" "</f>
        <v>  </v>
      </c>
      <c r="U12" s="31"/>
      <c r="V12" s="29"/>
    </row>
    <row r="13" customFormat="false" ht="15" hidden="false" customHeight="false" outlineLevel="0" collapsed="false">
      <c r="A13" s="0" t="str">
        <f aca="false">UPPER(B13)&amp;UPPER(C13)</f>
        <v>DE CONINCKBENOÎT</v>
      </c>
      <c r="B13" s="13" t="s">
        <v>201</v>
      </c>
      <c r="C13" s="13" t="s">
        <v>60</v>
      </c>
      <c r="E13" s="28"/>
      <c r="F13" s="0" t="str">
        <f aca="false">IF(D13&gt;0,ROUND(101-(D13*100/$C$2),2),"")</f>
        <v/>
      </c>
      <c r="I13" s="28"/>
      <c r="J13" s="29"/>
      <c r="M13" s="0" t="str">
        <f aca="false">UPPER(N13)&amp;UPPER(O13)</f>
        <v/>
      </c>
      <c r="N13" s="32"/>
      <c r="O13" s="32"/>
      <c r="Q13" s="31"/>
      <c r="U13" s="31"/>
      <c r="V13" s="29"/>
    </row>
    <row r="14" customFormat="false" ht="15" hidden="false" customHeight="false" outlineLevel="0" collapsed="false">
      <c r="A14" s="0" t="str">
        <f aca="false">UPPER(B14)&amp;UPPER(C14)</f>
        <v>LEHAIREDAVID L.</v>
      </c>
      <c r="B14" s="13" t="s">
        <v>220</v>
      </c>
      <c r="C14" s="13" t="s">
        <v>99</v>
      </c>
      <c r="E14" s="28"/>
      <c r="F14" s="0" t="str">
        <f aca="false">IF(D14&gt;0,ROUND(101-(D14*100/$C$2),2),"")</f>
        <v/>
      </c>
      <c r="I14" s="28"/>
      <c r="J14" s="29"/>
      <c r="M14" s="0" t="str">
        <f aca="false">UPPER(N14)&amp;UPPER(O14)</f>
        <v/>
      </c>
      <c r="N14" s="32"/>
      <c r="O14" s="32"/>
      <c r="Q14" s="31"/>
      <c r="U14" s="31"/>
      <c r="V14" s="29"/>
    </row>
    <row r="15" customFormat="false" ht="15" hidden="false" customHeight="false" outlineLevel="0" collapsed="false">
      <c r="A15" s="0" t="str">
        <f aca="false">UPPER(B15)&amp;UPPER(C15)</f>
        <v>HUSTINMARC H.</v>
      </c>
      <c r="B15" s="13" t="s">
        <v>221</v>
      </c>
      <c r="C15" s="13" t="s">
        <v>156</v>
      </c>
      <c r="E15" s="28"/>
      <c r="F15" s="0" t="str">
        <f aca="false">IF(D15&gt;0,ROUND(101-(D15*100/$C$2),2),"")</f>
        <v/>
      </c>
      <c r="I15" s="28"/>
      <c r="J15" s="29"/>
      <c r="M15" s="0" t="str">
        <f aca="false">UPPER(N15)&amp;UPPER(O15)</f>
        <v/>
      </c>
      <c r="N15" s="32"/>
      <c r="O15" s="32"/>
      <c r="Q15" s="31"/>
      <c r="S15" s="0" t="n">
        <v>385.35</v>
      </c>
      <c r="U15" s="31"/>
      <c r="V15" s="29"/>
    </row>
    <row r="16" customFormat="false" ht="15" hidden="false" customHeight="false" outlineLevel="0" collapsed="false">
      <c r="A16" s="0" t="str">
        <f aca="false">UPPER(B16)&amp;UPPER(C16)</f>
        <v>FABRISHUGO</v>
      </c>
      <c r="B16" s="13" t="s">
        <v>222</v>
      </c>
      <c r="C16" s="13" t="s">
        <v>68</v>
      </c>
      <c r="E16" s="28"/>
      <c r="F16" s="0" t="str">
        <f aca="false">IF(D16&gt;0,ROUND(101-(D16*100/$C$2),2),"")</f>
        <v/>
      </c>
      <c r="I16" s="28"/>
      <c r="J16" s="29"/>
      <c r="Q16" s="35"/>
      <c r="S16" s="0" t="n">
        <v>321.89</v>
      </c>
      <c r="T16" s="18"/>
    </row>
    <row r="17" customFormat="false" ht="15" hidden="false" customHeight="false" outlineLevel="0" collapsed="false">
      <c r="A17" s="0" t="str">
        <f aca="false">UPPER(B17)&amp;UPPER(C17)</f>
        <v>EECKHOUTMARC E.</v>
      </c>
      <c r="B17" s="13" t="s">
        <v>223</v>
      </c>
      <c r="C17" s="13" t="s">
        <v>78</v>
      </c>
      <c r="E17" s="28"/>
      <c r="F17" s="0" t="str">
        <f aca="false">IF(D17&gt;0,ROUND(101-(D17*100/$C$2),2),"")</f>
        <v/>
      </c>
      <c r="I17" s="28"/>
      <c r="J17" s="29"/>
      <c r="S17" s="0" t="n">
        <f aca="false">+S15-S16</f>
        <v>63.46</v>
      </c>
    </row>
    <row r="18" customFormat="false" ht="15" hidden="false" customHeight="false" outlineLevel="0" collapsed="false">
      <c r="A18" s="0" t="str">
        <f aca="false">UPPER(B18)&amp;UPPER(C18)</f>
        <v>FABRISJONATHAN</v>
      </c>
      <c r="B18" s="13" t="s">
        <v>222</v>
      </c>
      <c r="C18" s="13" t="s">
        <v>83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MATONHERMAN</v>
      </c>
      <c r="B19" s="13" t="s">
        <v>224</v>
      </c>
      <c r="C19" s="13" t="s">
        <v>113</v>
      </c>
      <c r="E19" s="28"/>
      <c r="F19" s="0" t="str">
        <f aca="false">IF(D19&gt;0,ROUND(101-(D19*100/$C$2),2),"")</f>
        <v/>
      </c>
      <c r="I19" s="28"/>
      <c r="J19" s="29"/>
    </row>
    <row r="20" customFormat="false" ht="15" hidden="false" customHeight="false" outlineLevel="0" collapsed="false">
      <c r="A20" s="0" t="str">
        <f aca="false">UPPER(B20)&amp;UPPER(C20)</f>
        <v>GASKINRUDI</v>
      </c>
      <c r="B20" s="13" t="s">
        <v>213</v>
      </c>
      <c r="C20" s="13" t="s">
        <v>103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DANNEAUCLÉMENTINE</v>
      </c>
      <c r="B21" s="32" t="s">
        <v>215</v>
      </c>
      <c r="C21" s="32" t="s">
        <v>134</v>
      </c>
      <c r="E21" s="35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BRICHETMARTINE B.</v>
      </c>
      <c r="B22" s="32" t="s">
        <v>225</v>
      </c>
      <c r="C22" s="32" t="s">
        <v>141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DURITASNJEZANA</v>
      </c>
      <c r="B23" s="32" t="s">
        <v>204</v>
      </c>
      <c r="C23" s="32" t="s">
        <v>139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AISSATOUISSA</v>
      </c>
      <c r="B24" s="32" t="s">
        <v>226</v>
      </c>
      <c r="C24" s="32" t="s">
        <v>227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ALVAREZ BLANCOMANUEL</v>
      </c>
      <c r="B25" s="13" t="s">
        <v>228</v>
      </c>
      <c r="C25" s="13" t="s">
        <v>74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ANDRIESSENSBRIGITTE</v>
      </c>
      <c r="B26" s="32" t="s">
        <v>229</v>
      </c>
      <c r="C26" s="32" t="s">
        <v>117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BEQUETGINETTE</v>
      </c>
      <c r="B27" s="32" t="s">
        <v>230</v>
      </c>
      <c r="C27" s="32" t="s">
        <v>231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BERTHEREAUPASCAL</v>
      </c>
      <c r="B28" s="13" t="s">
        <v>232</v>
      </c>
      <c r="C28" s="13" t="s">
        <v>233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CHALLEEMMANUELLE</v>
      </c>
      <c r="B29" s="32" t="s">
        <v>234</v>
      </c>
      <c r="C29" s="32" t="s">
        <v>143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CHARLIERBAUDOUIN</v>
      </c>
      <c r="B30" s="13" t="s">
        <v>207</v>
      </c>
      <c r="C30" s="13" t="s">
        <v>89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CHARLIERYANNICK</v>
      </c>
      <c r="B31" s="13" t="s">
        <v>207</v>
      </c>
      <c r="C31" s="13" t="s">
        <v>235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COOSEMANSISABELLE C.</v>
      </c>
      <c r="B33" s="32" t="s">
        <v>211</v>
      </c>
      <c r="C33" s="32" t="s">
        <v>101</v>
      </c>
      <c r="E33" s="28"/>
      <c r="F33" s="0" t="str">
        <f aca="false">IF(D33&gt;0,ROUND(101-(D33*100/$C$2),2),"")</f>
        <v/>
      </c>
      <c r="I33" s="29"/>
      <c r="J33" s="29"/>
    </row>
    <row r="34" customFormat="false" ht="15" hidden="false" customHeight="false" outlineLevel="0" collapsed="false">
      <c r="A34" s="0" t="str">
        <f aca="false">UPPER(B34)&amp;UPPER(C34)</f>
        <v>DE ROECKMONIQUE</v>
      </c>
      <c r="B34" s="32" t="s">
        <v>237</v>
      </c>
      <c r="C34" s="32" t="s">
        <v>105</v>
      </c>
      <c r="E34" s="28"/>
      <c r="F34" s="0" t="str">
        <f aca="false">IF(D34&gt;0,ROUND(101-(D34*100/$C$2),2),"")</f>
        <v/>
      </c>
      <c r="I34" s="29"/>
      <c r="J34" s="29"/>
    </row>
    <row r="35" customFormat="false" ht="15" hidden="false" customHeight="false" outlineLevel="0" collapsed="false">
      <c r="A35" s="0" t="str">
        <f aca="false">UPPER(B35)&amp;UPPER(C35)</f>
        <v>DEFREYNETHOMAS</v>
      </c>
      <c r="B35" s="13" t="s">
        <v>238</v>
      </c>
      <c r="C35" s="13" t="s">
        <v>239</v>
      </c>
      <c r="E35" s="28"/>
      <c r="F35" s="0" t="str">
        <f aca="false">IF(D35&gt;0,ROUND(101-(D35*100/$C$2),2),"")</f>
        <v/>
      </c>
      <c r="I35" s="36"/>
    </row>
    <row r="36" customFormat="false" ht="15" hidden="false" customHeight="false" outlineLevel="0" collapsed="false">
      <c r="A36" s="0" t="str">
        <f aca="false">UPPER(B36)&amp;UPPER(C36)</f>
        <v>DOYENFANNY</v>
      </c>
      <c r="B36" s="32" t="s">
        <v>240</v>
      </c>
      <c r="C36" s="32" t="s">
        <v>164</v>
      </c>
      <c r="E36" s="28"/>
      <c r="F36" s="0" t="str">
        <f aca="false">IF(D36&gt;0,ROUND(101-(D36*100/$C$2),2),"")</f>
        <v/>
      </c>
      <c r="I36" s="36"/>
    </row>
    <row r="37" customFormat="false" ht="15" hidden="false" customHeight="false" outlineLevel="0" collapsed="false">
      <c r="A37" s="0" t="str">
        <f aca="false">UPPER(B37)&amp;UPPER(C37)</f>
        <v>DUMONTDOMINIQUE D.</v>
      </c>
      <c r="B37" s="32" t="s">
        <v>241</v>
      </c>
      <c r="C37" s="32" t="s">
        <v>125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DURITAJANIKA</v>
      </c>
      <c r="B38" s="13" t="s">
        <v>204</v>
      </c>
      <c r="C38" s="13" t="s">
        <v>128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DURITALILIAN</v>
      </c>
      <c r="B39" s="13" t="s">
        <v>204</v>
      </c>
      <c r="C39" s="13" t="s">
        <v>152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FAUCONNIERISABELLE F.</v>
      </c>
      <c r="B40" s="32" t="s">
        <v>242</v>
      </c>
      <c r="C40" s="32" t="s">
        <v>243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FIACCAPRILECARMELA</v>
      </c>
      <c r="B41" s="32" t="s">
        <v>244</v>
      </c>
      <c r="C41" s="32" t="s">
        <v>245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FONTAINEAMÉLIE</v>
      </c>
      <c r="B42" s="32" t="s">
        <v>246</v>
      </c>
      <c r="C42" s="32" t="s">
        <v>80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FURNARIROBERTO</v>
      </c>
      <c r="B43" s="13" t="s">
        <v>247</v>
      </c>
      <c r="C43" s="13" t="s">
        <v>64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GAGNONMARIE-JOSÉE</v>
      </c>
      <c r="B44" s="32" t="s">
        <v>248</v>
      </c>
      <c r="C44" s="32" t="s">
        <v>97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GINEPROLAURENCE</v>
      </c>
      <c r="B45" s="32" t="s">
        <v>249</v>
      </c>
      <c r="C45" s="32" t="s">
        <v>166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GLIBERTLAETITIA</v>
      </c>
      <c r="B46" s="32" t="s">
        <v>250</v>
      </c>
      <c r="C46" s="32" t="s">
        <v>85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HAYETTEELOÏSE</v>
      </c>
      <c r="B47" s="13" t="s">
        <v>251</v>
      </c>
      <c r="C47" s="13" t="s">
        <v>170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LAGAERTRITA</v>
      </c>
      <c r="B48" s="32" t="s">
        <v>209</v>
      </c>
      <c r="C48" s="32" t="s">
        <v>91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LANGHENDRIESDOMINIQUE L.</v>
      </c>
      <c r="B49" s="32" t="s">
        <v>252</v>
      </c>
      <c r="C49" s="32" t="s">
        <v>130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LEHAIREFRANCIS</v>
      </c>
      <c r="B50" s="13" t="s">
        <v>220</v>
      </c>
      <c r="C50" s="13" t="s">
        <v>253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LEHAIREIVAN</v>
      </c>
      <c r="B51" s="13" t="s">
        <v>220</v>
      </c>
      <c r="C51" s="13" t="s">
        <v>162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MAHYSYLVIE M.</v>
      </c>
      <c r="B52" s="32" t="s">
        <v>254</v>
      </c>
      <c r="C52" s="32" t="s">
        <v>127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MAJAQUENTIN</v>
      </c>
      <c r="B53" s="13" t="s">
        <v>255</v>
      </c>
      <c r="C53" s="13" t="s">
        <v>95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MAROTTAROCCO</v>
      </c>
      <c r="B54" s="13" t="s">
        <v>256</v>
      </c>
      <c r="C54" s="13" t="s">
        <v>168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MARTINPATRICIA</v>
      </c>
      <c r="B55" s="32" t="s">
        <v>257</v>
      </c>
      <c r="C55" s="32" t="s">
        <v>107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MEHOUDENSALAIN</v>
      </c>
      <c r="B56" s="13" t="s">
        <v>258</v>
      </c>
      <c r="C56" s="13" t="s">
        <v>259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MERTENSANNE</v>
      </c>
      <c r="B57" s="32" t="s">
        <v>260</v>
      </c>
      <c r="C57" s="32" t="s">
        <v>119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MINOTJÉRÔME</v>
      </c>
      <c r="B58" s="13" t="s">
        <v>261</v>
      </c>
      <c r="C58" s="13" t="s">
        <v>109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MORO LAVADOAMBROSIO</v>
      </c>
      <c r="B59" s="13" t="s">
        <v>262</v>
      </c>
      <c r="C59" s="13" t="s">
        <v>263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PARADADAVID P.</v>
      </c>
      <c r="B60" s="13" t="s">
        <v>264</v>
      </c>
      <c r="C60" s="13" t="s">
        <v>82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PLETINCKXISABELLE P.</v>
      </c>
      <c r="B61" s="32" t="s">
        <v>203</v>
      </c>
      <c r="C61" s="32" t="s">
        <v>159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QUIEVREUXEDDY</v>
      </c>
      <c r="B62" s="13" t="s">
        <v>265</v>
      </c>
      <c r="C62" s="13" t="s">
        <v>132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SIRAUXLAURENT</v>
      </c>
      <c r="B63" s="13" t="s">
        <v>266</v>
      </c>
      <c r="C63" s="13" t="s">
        <v>151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TCHATCHOUANG NANAPRUDENCE</v>
      </c>
      <c r="B64" s="32" t="s">
        <v>267</v>
      </c>
      <c r="C64" s="32" t="s">
        <v>121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TRAENMARTINE T.</v>
      </c>
      <c r="B65" s="32" t="s">
        <v>268</v>
      </c>
      <c r="C65" s="32" t="s">
        <v>178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VAN ERTBRUGGENJOHAN</v>
      </c>
      <c r="B66" s="13" t="s">
        <v>269</v>
      </c>
      <c r="C66" s="13" t="s">
        <v>270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VANCUTSEMBERTRAND</v>
      </c>
      <c r="B67" s="13" t="s">
        <v>205</v>
      </c>
      <c r="C67" s="13" t="s">
        <v>87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13" t="s">
        <v>271</v>
      </c>
      <c r="C68" s="13" t="s">
        <v>151</v>
      </c>
      <c r="E68" s="28"/>
      <c r="F68" s="0" t="str">
        <f aca="false">IF(D68&gt;0,ROUND(101-(D68*100/$C$2),2),"")</f>
        <v/>
      </c>
    </row>
    <row r="69" customFormat="false" ht="15" hidden="false" customHeight="false" outlineLevel="0" collapsed="false">
      <c r="B69" s="13" t="s">
        <v>272</v>
      </c>
      <c r="C69" s="13" t="s">
        <v>58</v>
      </c>
      <c r="E69" s="28"/>
      <c r="F69" s="0" t="str">
        <f aca="false">IF(D69&gt;0,ROUND(101-(D69*100/$C$2),2),"")</f>
        <v/>
      </c>
    </row>
    <row r="70" customFormat="false" ht="15" hidden="false" customHeight="false" outlineLevel="0" collapsed="false">
      <c r="B70" s="13" t="s">
        <v>273</v>
      </c>
      <c r="C70" s="13" t="s">
        <v>274</v>
      </c>
      <c r="E70" s="28"/>
      <c r="F70" s="0" t="str">
        <f aca="false">IF(D70&gt;0,ROUND(101-(D70*100/$C$2),2),"")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68" activePane="bottomLeft" state="frozen"/>
      <selection pane="topLeft" activeCell="A1" activeCellId="0" sqref="A1"/>
      <selection pane="bottomLeft" activeCell="A80" activeCellId="0" sqref="A80"/>
    </sheetView>
  </sheetViews>
  <sheetFormatPr defaultRowHeight="15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9.43"/>
    <col collapsed="false" customWidth="true" hidden="false" outlineLevel="0" max="5" min="5" style="0" width="6.14"/>
    <col collapsed="false" customWidth="true" hidden="false" outlineLevel="0" max="7" min="6" style="0" width="9.14"/>
    <col collapsed="false" customWidth="true" hidden="false" outlineLevel="0" max="8" min="8" style="0" width="10.28"/>
    <col collapsed="false" customWidth="true" hidden="false" outlineLevel="0" max="255" min="9" style="0" width="9.14"/>
    <col collapsed="false" customWidth="true" hidden="false" outlineLevel="0" max="1025" min="256" style="0" width="9"/>
  </cols>
  <sheetData>
    <row r="1" customFormat="false" ht="15" hidden="false" customHeight="false" outlineLevel="0" collapsed="false">
      <c r="A1" s="13" t="s">
        <v>47</v>
      </c>
      <c r="B1" s="13" t="s">
        <v>180</v>
      </c>
      <c r="C1" s="13" t="s">
        <v>49</v>
      </c>
      <c r="D1" s="13" t="s">
        <v>445</v>
      </c>
      <c r="E1" s="13" t="s">
        <v>446</v>
      </c>
      <c r="F1" s="13" t="s">
        <v>447</v>
      </c>
      <c r="G1" s="13" t="s">
        <v>448</v>
      </c>
      <c r="H1" s="13" t="s">
        <v>449</v>
      </c>
    </row>
    <row r="2" customFormat="false" ht="15" hidden="false" customHeight="false" outlineLevel="0" collapsed="false">
      <c r="A2" s="0" t="str">
        <f aca="false">UPPER(B2)&amp;UPPER(C2)</f>
        <v>AISSATOUISSA</v>
      </c>
      <c r="B2" s="37" t="s">
        <v>226</v>
      </c>
      <c r="C2" s="37" t="s">
        <v>227</v>
      </c>
      <c r="D2" s="44" t="n">
        <v>25698</v>
      </c>
      <c r="E2" s="45" t="n">
        <v>1970</v>
      </c>
      <c r="F2" s="45" t="s">
        <v>450</v>
      </c>
      <c r="G2" s="0" t="n">
        <f aca="false">IF(E2&lt;=Catégories!$B$9,Catégories!$A$9,IF(E2&lt;=Catégories!$B$8,Catégories!$A$8,IF(E2&lt;=Catégories!$B$7,Catégories!$A$7,IF(E2&lt;=Catégories!$B$6,Catégories!$A$6,IF(E2&lt;=Catégories!$B$5,Catégories!$A$5,IF(E2&lt;=Catégories!$B$4,Catégories!$A$4,IF(E2&lt;=Catégories!$B$3,Catégories!$A$3)))))))</f>
        <v>1968</v>
      </c>
      <c r="H2" s="0" t="str">
        <f aca="false">IF(F2="F",VLOOKUP(G2,Catégories!A:F,6,0),VLOOKUP(Noms!G2,Catégories!A:E,5,0))</f>
        <v>Aînées 1</v>
      </c>
    </row>
    <row r="3" customFormat="false" ht="15" hidden="false" customHeight="false" outlineLevel="0" collapsed="false">
      <c r="A3" s="0" t="str">
        <f aca="false">UPPER(B3)&amp;UPPER(C3)</f>
        <v>ALVAREZ BLANCOMANUEL</v>
      </c>
      <c r="B3" s="37" t="s">
        <v>228</v>
      </c>
      <c r="C3" s="37" t="s">
        <v>74</v>
      </c>
      <c r="D3" s="44" t="n">
        <v>22723</v>
      </c>
      <c r="E3" s="45" t="n">
        <v>1962</v>
      </c>
      <c r="F3" s="45" t="s">
        <v>451</v>
      </c>
      <c r="G3" s="0" t="n">
        <f aca="false">IF(E3&lt;=Catégories!$B$9,Catégories!$A$9,IF(E3&lt;=Catégories!$B$8,Catégories!$A$8,IF(E3&lt;=Catégories!$B$7,Catégories!$A$7,IF(E3&lt;=Catégories!$B$6,Catégories!$A$6,IF(E3&lt;=Catégories!$B$5,Catégories!$A$5,IF(E3&lt;=Catégories!$B$4,Catégories!$A$4,IF(E3&lt;=Catégories!$B$3,Catégories!$A$3)))))))</f>
        <v>1958</v>
      </c>
      <c r="H3" s="0" t="str">
        <f aca="false">IF(F3="F",VLOOKUP(G3,Catégories!A:F,6,0),VLOOKUP(Noms!G3,Catégories!A:E,5,0))</f>
        <v>Vétérans 2</v>
      </c>
    </row>
    <row r="4" customFormat="false" ht="15" hidden="false" customHeight="false" outlineLevel="0" collapsed="false">
      <c r="A4" s="0" t="str">
        <f aca="false">UPPER(B4)&amp;UPPER(C4)</f>
        <v>ANDRIESSENSBRIGITTE</v>
      </c>
      <c r="B4" s="37" t="s">
        <v>229</v>
      </c>
      <c r="C4" s="37" t="s">
        <v>117</v>
      </c>
      <c r="D4" s="44" t="n">
        <v>23365</v>
      </c>
      <c r="E4" s="45" t="n">
        <v>1963</v>
      </c>
      <c r="F4" s="45" t="s">
        <v>450</v>
      </c>
      <c r="G4" s="0" t="n">
        <f aca="false">IF(E4&lt;=Catégories!$B$9,Catégories!$A$9,IF(E4&lt;=Catégories!$B$8,Catégories!$A$8,IF(E4&lt;=Catégories!$B$7,Catégories!$A$7,IF(E4&lt;=Catégories!$B$6,Catégories!$A$6,IF(E4&lt;=Catégories!$B$5,Catégories!$A$5,IF(E4&lt;=Catégories!$B$4,Catégories!$A$4,IF(E4&lt;=Catégories!$B$3,Catégories!$A$3)))))))</f>
        <v>1958</v>
      </c>
      <c r="H4" s="0" t="str">
        <f aca="false">IF(F4="F",VLOOKUP(G4,Catégories!A:F,6,0),VLOOKUP(Noms!G4,Catégories!A:E,5,0))</f>
        <v>Aînées 2</v>
      </c>
    </row>
    <row r="5" customFormat="false" ht="15" hidden="false" customHeight="false" outlineLevel="0" collapsed="false">
      <c r="A5" s="0" t="str">
        <f aca="false">UPPER(B5)&amp;UPPER(C5)</f>
        <v>BEQUETGINETTE</v>
      </c>
      <c r="B5" s="37" t="s">
        <v>230</v>
      </c>
      <c r="C5" s="37" t="s">
        <v>231</v>
      </c>
      <c r="D5" s="44" t="n">
        <v>18446</v>
      </c>
      <c r="E5" s="45" t="n">
        <v>1950</v>
      </c>
      <c r="F5" s="45" t="s">
        <v>450</v>
      </c>
      <c r="G5" s="0" t="n">
        <f aca="false">IF(E5&lt;=Catégories!$B$9,Catégories!$A$9,IF(E5&lt;=Catégories!$B$8,Catégories!$A$8,IF(E5&lt;=Catégories!$B$7,Catégories!$A$7,IF(E5&lt;=Catégories!$B$6,Catégories!$A$6,IF(E5&lt;=Catégories!$B$5,Catégories!$A$5,IF(E5&lt;=Catégories!$B$4,Catégories!$A$4,IF(E5&lt;=Catégories!$B$3,Catégories!$A$3)))))))</f>
        <v>1948</v>
      </c>
      <c r="H5" s="0" t="str">
        <f aca="false">IF(F5="F",VLOOKUP(G5,Catégories!A:F,6,0),VLOOKUP(Noms!G5,Catégories!A:E,5,0))</f>
        <v>Aînées 3</v>
      </c>
    </row>
    <row r="6" customFormat="false" ht="15" hidden="false" customHeight="false" outlineLevel="0" collapsed="false">
      <c r="A6" s="0" t="str">
        <f aca="false">UPPER(B6)&amp;UPPER(C6)</f>
        <v>BERTHEREAUPASCAL</v>
      </c>
      <c r="B6" s="37" t="s">
        <v>232</v>
      </c>
      <c r="C6" s="37" t="s">
        <v>233</v>
      </c>
      <c r="D6" s="44" t="n">
        <v>23004</v>
      </c>
      <c r="E6" s="45" t="n">
        <v>1962</v>
      </c>
      <c r="F6" s="45" t="s">
        <v>451</v>
      </c>
      <c r="G6" s="0" t="n">
        <f aca="false">IF(E6&lt;=Catégories!$B$9,Catégories!$A$9,IF(E6&lt;=Catégories!$B$8,Catégories!$A$8,IF(E6&lt;=Catégories!$B$7,Catégories!$A$7,IF(E6&lt;=Catégories!$B$6,Catégories!$A$6,IF(E6&lt;=Catégories!$B$5,Catégories!$A$5,IF(E6&lt;=Catégories!$B$4,Catégories!$A$4,IF(E6&lt;=Catégories!$B$3,Catégories!$A$3)))))))</f>
        <v>1958</v>
      </c>
      <c r="H6" s="0" t="str">
        <f aca="false">IF(F6="F",VLOOKUP(G6,Catégories!A:F,6,0),VLOOKUP(Noms!G6,Catégories!A:E,5,0))</f>
        <v>Vétérans 2</v>
      </c>
    </row>
    <row r="7" customFormat="false" ht="15" hidden="false" customHeight="false" outlineLevel="0" collapsed="false">
      <c r="A7" s="0" t="str">
        <f aca="false">UPPER(B7)&amp;UPPER(C7)</f>
        <v>BRICHETMARTINE B.</v>
      </c>
      <c r="B7" s="37" t="s">
        <v>225</v>
      </c>
      <c r="C7" s="37" t="s">
        <v>141</v>
      </c>
      <c r="D7" s="44" t="n">
        <v>20928</v>
      </c>
      <c r="E7" s="45" t="n">
        <v>1957</v>
      </c>
      <c r="F7" s="45" t="s">
        <v>450</v>
      </c>
      <c r="G7" s="0" t="n">
        <f aca="false">IF(E7&lt;=Catégories!$B$9,Catégories!$A$9,IF(E7&lt;=Catégories!$B$8,Catégories!$A$8,IF(E7&lt;=Catégories!$B$7,Catégories!$A$7,IF(E7&lt;=Catégories!$B$6,Catégories!$A$6,IF(E7&lt;=Catégories!$B$5,Catégories!$A$5,IF(E7&lt;=Catégories!$B$4,Catégories!$A$4,IF(E7&lt;=Catégories!$B$3,Catégories!$A$3)))))))</f>
        <v>1948</v>
      </c>
      <c r="H7" s="0" t="str">
        <f aca="false">IF(F7="F",VLOOKUP(G7,Catégories!A:F,6,0),VLOOKUP(Noms!G7,Catégories!A:E,5,0))</f>
        <v>Aînées 3</v>
      </c>
    </row>
    <row r="8" customFormat="false" ht="15" hidden="false" customHeight="false" outlineLevel="0" collapsed="false">
      <c r="A8" s="0" t="str">
        <f aca="false">UPPER(B8)&amp;UPPER(C8)</f>
        <v>CHALLEEMMANUELLE</v>
      </c>
      <c r="B8" s="37" t="s">
        <v>234</v>
      </c>
      <c r="C8" s="37" t="s">
        <v>143</v>
      </c>
      <c r="D8" s="44" t="n">
        <v>25666</v>
      </c>
      <c r="E8" s="45" t="n">
        <v>1970</v>
      </c>
      <c r="F8" s="45" t="s">
        <v>450</v>
      </c>
      <c r="G8" s="0" t="n">
        <f aca="false">IF(E8&lt;=Catégories!$B$9,Catégories!$A$9,IF(E8&lt;=Catégories!$B$8,Catégories!$A$8,IF(E8&lt;=Catégories!$B$7,Catégories!$A$7,IF(E8&lt;=Catégories!$B$6,Catégories!$A$6,IF(E8&lt;=Catégories!$B$5,Catégories!$A$5,IF(E8&lt;=Catégories!$B$4,Catégories!$A$4,IF(E8&lt;=Catégories!$B$3,Catégories!$A$3)))))))</f>
        <v>1968</v>
      </c>
      <c r="H8" s="0" t="str">
        <f aca="false">IF(F8="F",VLOOKUP(G8,Catégories!A:F,6,0),VLOOKUP(Noms!G8,Catégories!A:E,5,0))</f>
        <v>Aînées 1</v>
      </c>
    </row>
    <row r="9" customFormat="false" ht="15" hidden="false" customHeight="false" outlineLevel="0" collapsed="false">
      <c r="A9" s="0" t="str">
        <f aca="false">UPPER(B9)&amp;UPPER(C9)</f>
        <v>CHARLIERBAUDOUIN</v>
      </c>
      <c r="B9" s="37" t="s">
        <v>207</v>
      </c>
      <c r="C9" s="37" t="s">
        <v>89</v>
      </c>
      <c r="D9" s="44" t="n">
        <v>18717</v>
      </c>
      <c r="E9" s="45" t="n">
        <v>1951</v>
      </c>
      <c r="F9" s="45" t="s">
        <v>451</v>
      </c>
      <c r="G9" s="0" t="n">
        <f aca="false">IF(E9&lt;=Catégories!$B$9,Catégories!$A$9,IF(E9&lt;=Catégories!$B$8,Catégories!$A$8,IF(E9&lt;=Catégories!$B$7,Catégories!$A$7,IF(E9&lt;=Catégories!$B$6,Catégories!$A$6,IF(E9&lt;=Catégories!$B$5,Catégories!$A$5,IF(E9&lt;=Catégories!$B$4,Catégories!$A$4,IF(E9&lt;=Catégories!$B$3,Catégories!$A$3)))))))</f>
        <v>1948</v>
      </c>
      <c r="H9" s="0" t="str">
        <f aca="false">IF(F9="F",VLOOKUP(G9,Catégories!A:F,6,0),VLOOKUP(Noms!G9,Catégories!A:E,5,0))</f>
        <v>Vétérans 3</v>
      </c>
    </row>
    <row r="10" customFormat="false" ht="15" hidden="false" customHeight="false" outlineLevel="0" collapsed="false">
      <c r="A10" s="0" t="str">
        <f aca="false">UPPER(B10)&amp;UPPER(C10)</f>
        <v>COLLARDBERNADETTE</v>
      </c>
      <c r="B10" s="37" t="s">
        <v>236</v>
      </c>
      <c r="C10" s="37" t="s">
        <v>145</v>
      </c>
      <c r="D10" s="44" t="n">
        <v>20047</v>
      </c>
      <c r="E10" s="45" t="n">
        <v>1954</v>
      </c>
      <c r="F10" s="45" t="s">
        <v>450</v>
      </c>
      <c r="G10" s="0" t="n">
        <f aca="false">IF(E10&lt;=Catégories!$B$9,Catégories!$A$9,IF(E10&lt;=Catégories!$B$8,Catégories!$A$8,IF(E10&lt;=Catégories!$B$7,Catégories!$A$7,IF(E10&lt;=Catégories!$B$6,Catégories!$A$6,IF(E10&lt;=Catégories!$B$5,Catégories!$A$5,IF(E10&lt;=Catégories!$B$4,Catégories!$A$4,IF(E10&lt;=Catégories!$B$3,Catégories!$A$3)))))))</f>
        <v>1948</v>
      </c>
      <c r="H10" s="0" t="str">
        <f aca="false">IF(F10="F",VLOOKUP(G10,Catégories!A:F,6,0),VLOOKUP(Noms!G10,Catégories!A:E,5,0))</f>
        <v>Aînées 3</v>
      </c>
    </row>
    <row r="11" customFormat="false" ht="15" hidden="false" customHeight="false" outlineLevel="0" collapsed="false">
      <c r="A11" s="0" t="str">
        <f aca="false">UPPER(B11)&amp;UPPER(C11)</f>
        <v>COOSEMANSISABELLE C.</v>
      </c>
      <c r="B11" s="37" t="s">
        <v>211</v>
      </c>
      <c r="C11" s="37" t="s">
        <v>101</v>
      </c>
      <c r="D11" s="44" t="n">
        <v>26841</v>
      </c>
      <c r="E11" s="45" t="n">
        <v>1973</v>
      </c>
      <c r="F11" s="45" t="s">
        <v>450</v>
      </c>
      <c r="G11" s="0" t="n">
        <f aca="false">IF(E11&lt;=Catégories!$B$9,Catégories!$A$9,IF(E11&lt;=Catégories!$B$8,Catégories!$A$8,IF(E11&lt;=Catégories!$B$7,Catégories!$A$7,IF(E11&lt;=Catégories!$B$6,Catégories!$A$6,IF(E11&lt;=Catégories!$B$5,Catégories!$A$5,IF(E11&lt;=Catégories!$B$4,Catégories!$A$4,IF(E11&lt;=Catégories!$B$3,Catégories!$A$3)))))))</f>
        <v>1968</v>
      </c>
      <c r="H11" s="0" t="str">
        <f aca="false">IF(F11="F",VLOOKUP(G11,Catégories!A:F,6,0),VLOOKUP(Noms!G11,Catégories!A:E,5,0))</f>
        <v>Aînées 1</v>
      </c>
    </row>
    <row r="12" customFormat="false" ht="15" hidden="false" customHeight="false" outlineLevel="0" collapsed="false">
      <c r="A12" s="0" t="str">
        <f aca="false">UPPER(B12)&amp;UPPER(C12)</f>
        <v>DANNEAUCLÉMENTINE</v>
      </c>
      <c r="B12" s="13" t="s">
        <v>215</v>
      </c>
      <c r="C12" s="13" t="s">
        <v>134</v>
      </c>
      <c r="D12" s="44" t="n">
        <v>38680</v>
      </c>
      <c r="E12" s="45" t="n">
        <v>2005</v>
      </c>
      <c r="F12" s="45" t="s">
        <v>450</v>
      </c>
      <c r="G12" s="0" t="n">
        <f aca="false">IF(E12&lt;=Catégories!$B$9,Catégories!$A$9,IF(E12&lt;=Catégories!$B$8,Catégories!$A$8,IF(E12&lt;=Catégories!$B$7,Catégories!$A$7,IF(E12&lt;=Catégories!$B$6,Catégories!$A$6,IF(E12&lt;=Catégories!$B$5,Catégories!$A$5,IF(E12&lt;=Catégories!$B$4,Catégories!$A$4,IF(E12&lt;=Catégories!$B$3,Catégories!$A$3)))))))</f>
        <v>2002</v>
      </c>
      <c r="H12" s="0" t="str">
        <f aca="false">IF(F12="F",VLOOKUP(G12,Catégories!A:F,6,0),VLOOKUP(Noms!G12,Catégories!A:E,5,0))</f>
        <v>Jeunes D.</v>
      </c>
    </row>
    <row r="13" customFormat="false" ht="15" hidden="false" customHeight="false" outlineLevel="0" collapsed="false">
      <c r="A13" s="0" t="str">
        <f aca="false">UPPER(B13)&amp;UPPER(C13)</f>
        <v>DE CONINCKBENOÎT</v>
      </c>
      <c r="B13" s="37" t="s">
        <v>201</v>
      </c>
      <c r="C13" s="37" t="s">
        <v>60</v>
      </c>
      <c r="D13" s="44" t="n">
        <v>26670</v>
      </c>
      <c r="E13" s="45" t="n">
        <v>1973</v>
      </c>
      <c r="F13" s="45" t="s">
        <v>451</v>
      </c>
      <c r="G13" s="0" t="n">
        <f aca="false">IF(E13&lt;=Catégories!$B$9,Catégories!$A$9,IF(E13&lt;=Catégories!$B$8,Catégories!$A$8,IF(E13&lt;=Catégories!$B$7,Catégories!$A$7,IF(E13&lt;=Catégories!$B$6,Catégories!$A$6,IF(E13&lt;=Catégories!$B$5,Catégories!$A$5,IF(E13&lt;=Catégories!$B$4,Catégories!$A$4,IF(E13&lt;=Catégories!$B$3,Catégories!$A$3)))))))</f>
        <v>1968</v>
      </c>
      <c r="H13" s="0" t="str">
        <f aca="false">IF(F13="F",VLOOKUP(G13,Catégories!A:F,6,0),VLOOKUP(Noms!G13,Catégories!A:E,5,0))</f>
        <v>Vétérans 1</v>
      </c>
    </row>
    <row r="14" customFormat="false" ht="15" hidden="false" customHeight="false" outlineLevel="0" collapsed="false">
      <c r="A14" s="0" t="str">
        <f aca="false">UPPER(B14)&amp;UPPER(C14)</f>
        <v>DE ROECKMONIQUE</v>
      </c>
      <c r="B14" s="37" t="s">
        <v>237</v>
      </c>
      <c r="C14" s="37" t="s">
        <v>105</v>
      </c>
      <c r="D14" s="44" t="n">
        <v>22271</v>
      </c>
      <c r="E14" s="45" t="n">
        <v>1960</v>
      </c>
      <c r="F14" s="45" t="s">
        <v>450</v>
      </c>
      <c r="G14" s="0" t="n">
        <f aca="false">IF(E14&lt;=Catégories!$B$9,Catégories!$A$9,IF(E14&lt;=Catégories!$B$8,Catégories!$A$8,IF(E14&lt;=Catégories!$B$7,Catégories!$A$7,IF(E14&lt;=Catégories!$B$6,Catégories!$A$6,IF(E14&lt;=Catégories!$B$5,Catégories!$A$5,IF(E14&lt;=Catégories!$B$4,Catégories!$A$4,IF(E14&lt;=Catégories!$B$3,Catégories!$A$3)))))))</f>
        <v>1958</v>
      </c>
      <c r="H14" s="0" t="str">
        <f aca="false">IF(F14="F",VLOOKUP(G14,Catégories!A:F,6,0),VLOOKUP(Noms!G14,Catégories!A:E,5,0))</f>
        <v>Aînées 2</v>
      </c>
    </row>
    <row r="15" customFormat="false" ht="15" hidden="false" customHeight="false" outlineLevel="0" collapsed="false">
      <c r="A15" s="0" t="str">
        <f aca="false">UPPER(B15)&amp;UPPER(C15)</f>
        <v>DEFREYNEEDDY</v>
      </c>
      <c r="B15" s="37" t="s">
        <v>238</v>
      </c>
      <c r="C15" s="37" t="s">
        <v>132</v>
      </c>
      <c r="D15" s="44" t="n">
        <v>22193</v>
      </c>
      <c r="E15" s="45" t="n">
        <v>1960</v>
      </c>
      <c r="F15" s="45" t="s">
        <v>451</v>
      </c>
      <c r="G15" s="0" t="n">
        <f aca="false">IF(E15&lt;=Catégories!$B$9,Catégories!$A$9,IF(E15&lt;=Catégories!$B$8,Catégories!$A$8,IF(E15&lt;=Catégories!$B$7,Catégories!$A$7,IF(E15&lt;=Catégories!$B$6,Catégories!$A$6,IF(E15&lt;=Catégories!$B$5,Catégories!$A$5,IF(E15&lt;=Catégories!$B$4,Catégories!$A$4,IF(E15&lt;=Catégories!$B$3,Catégories!$A$3)))))))</f>
        <v>1958</v>
      </c>
      <c r="H15" s="0" t="str">
        <f aca="false">IF(F15="F",VLOOKUP(G15,Catégories!A:F,6,0),VLOOKUP(Noms!G15,Catégories!A:E,5,0))</f>
        <v>Vétérans 2</v>
      </c>
    </row>
    <row r="16" customFormat="false" ht="15" hidden="false" customHeight="false" outlineLevel="0" collapsed="false">
      <c r="A16" s="0" t="str">
        <f aca="false">UPPER(B16)&amp;UPPER(C16)</f>
        <v>DEFREYNETHOMAS</v>
      </c>
      <c r="B16" s="37" t="s">
        <v>238</v>
      </c>
      <c r="C16" s="37" t="s">
        <v>239</v>
      </c>
      <c r="D16" s="44" t="n">
        <v>34030</v>
      </c>
      <c r="E16" s="45" t="n">
        <v>1993</v>
      </c>
      <c r="F16" s="45" t="s">
        <v>451</v>
      </c>
      <c r="G16" s="0" t="n">
        <f aca="false">IF(E16&lt;=Catégories!$B$9,Catégories!$A$9,IF(E16&lt;=Catégories!$B$8,Catégories!$A$8,IF(E16&lt;=Catégories!$B$7,Catégories!$A$7,IF(E16&lt;=Catégories!$B$6,Catégories!$A$6,IF(E16&lt;=Catégories!$B$5,Catégories!$A$5,IF(E16&lt;=Catégories!$B$4,Catégories!$A$4,IF(E16&lt;=Catégories!$B$3,Catégories!$A$3)))))))</f>
        <v>1988</v>
      </c>
      <c r="H16" s="0" t="str">
        <f aca="false">IF(F16="F",VLOOKUP(G16,Catégories!A:F,6,0),VLOOKUP(Noms!G16,Catégories!A:E,5,0))</f>
        <v>Seniors 1</v>
      </c>
    </row>
    <row r="17" customFormat="false" ht="15" hidden="false" customHeight="false" outlineLevel="0" collapsed="false">
      <c r="A17" s="0" t="str">
        <f aca="false">UPPER(B17)&amp;UPPER(C17)</f>
        <v>DEMOULINOLIVIER</v>
      </c>
      <c r="B17" s="37" t="s">
        <v>206</v>
      </c>
      <c r="C17" s="37" t="s">
        <v>66</v>
      </c>
      <c r="D17" s="44" t="n">
        <v>27962</v>
      </c>
      <c r="E17" s="45" t="n">
        <v>1976</v>
      </c>
      <c r="F17" s="45" t="s">
        <v>451</v>
      </c>
      <c r="G17" s="0" t="n">
        <f aca="false">IF(E17&lt;=Catégories!$B$9,Catégories!$A$9,IF(E17&lt;=Catégories!$B$8,Catégories!$A$8,IF(E17&lt;=Catégories!$B$7,Catégories!$A$7,IF(E17&lt;=Catégories!$B$6,Catégories!$A$6,IF(E17&lt;=Catégories!$B$5,Catégories!$A$5,IF(E17&lt;=Catégories!$B$4,Catégories!$A$4,IF(E17&lt;=Catégories!$B$3,Catégories!$A$3)))))))</f>
        <v>1968</v>
      </c>
      <c r="H17" s="0" t="str">
        <f aca="false">IF(F17="F",VLOOKUP(G17,Catégories!A:F,6,0),VLOOKUP(Noms!G17,Catégories!A:E,5,0))</f>
        <v>Vétérans 1</v>
      </c>
    </row>
    <row r="18" customFormat="false" ht="15" hidden="false" customHeight="false" outlineLevel="0" collapsed="false">
      <c r="A18" s="0" t="str">
        <f aca="false">UPPER(B18)&amp;UPPER(C18)</f>
        <v>DERIDDERRODNEY</v>
      </c>
      <c r="B18" s="37" t="s">
        <v>217</v>
      </c>
      <c r="C18" s="37" t="s">
        <v>76</v>
      </c>
      <c r="D18" s="44" t="n">
        <v>28771</v>
      </c>
      <c r="E18" s="45" t="n">
        <v>1978</v>
      </c>
      <c r="F18" s="45" t="s">
        <v>451</v>
      </c>
      <c r="G18" s="0" t="n">
        <f aca="false">IF(E18&lt;=Catégories!$B$9,Catégories!$A$9,IF(E18&lt;=Catégories!$B$8,Catégories!$A$8,IF(E18&lt;=Catégories!$B$7,Catégories!$A$7,IF(E18&lt;=Catégories!$B$6,Catégories!$A$6,IF(E18&lt;=Catégories!$B$5,Catégories!$A$5,IF(E18&lt;=Catégories!$B$4,Catégories!$A$4,IF(E18&lt;=Catégories!$B$3,Catégories!$A$3)))))))</f>
        <v>1978</v>
      </c>
      <c r="H18" s="0" t="str">
        <f aca="false">IF(F18="F",VLOOKUP(G18,Catégories!A:F,6,0),VLOOKUP(Noms!G18,Catégories!A:E,5,0))</f>
        <v>Seniors 2</v>
      </c>
    </row>
    <row r="19" customFormat="false" ht="15" hidden="false" customHeight="false" outlineLevel="0" collapsed="false">
      <c r="A19" s="0" t="str">
        <f aca="false">UPPER(B19)&amp;UPPER(C19)</f>
        <v>DOYENFANNY</v>
      </c>
      <c r="B19" s="13" t="s">
        <v>240</v>
      </c>
      <c r="C19" s="13" t="s">
        <v>164</v>
      </c>
      <c r="D19" s="44" t="n">
        <v>34228</v>
      </c>
      <c r="E19" s="45" t="n">
        <v>1993</v>
      </c>
      <c r="F19" s="45" t="s">
        <v>450</v>
      </c>
      <c r="G19" s="0" t="n">
        <f aca="false">IF(E19&lt;=Catégories!$B$9,Catégories!$A$9,IF(E19&lt;=Catégories!$B$8,Catégories!$A$8,IF(E19&lt;=Catégories!$B$7,Catégories!$A$7,IF(E19&lt;=Catégories!$B$6,Catégories!$A$6,IF(E19&lt;=Catégories!$B$5,Catégories!$A$5,IF(E19&lt;=Catégories!$B$4,Catégories!$A$4,IF(E19&lt;=Catégories!$B$3,Catégories!$A$3)))))))</f>
        <v>1988</v>
      </c>
      <c r="H19" s="0" t="str">
        <f aca="false">IF(F19="F",VLOOKUP(G19,Catégories!A:F,6,0),VLOOKUP(Noms!G19,Catégories!A:E,5,0))</f>
        <v>Dames 1</v>
      </c>
    </row>
    <row r="20" customFormat="false" ht="15" hidden="false" customHeight="false" outlineLevel="0" collapsed="false">
      <c r="A20" s="0" t="str">
        <f aca="false">UPPER(B20)&amp;UPPER(C20)</f>
        <v>DUMONTDOMINIQUE D.</v>
      </c>
      <c r="B20" s="37" t="s">
        <v>241</v>
      </c>
      <c r="C20" s="37" t="s">
        <v>125</v>
      </c>
      <c r="D20" s="44" t="n">
        <v>24036</v>
      </c>
      <c r="E20" s="45" t="n">
        <v>1965</v>
      </c>
      <c r="F20" s="45" t="s">
        <v>450</v>
      </c>
      <c r="G20" s="0" t="n">
        <f aca="false">IF(E20&lt;=Catégories!$B$9,Catégories!$A$9,IF(E20&lt;=Catégories!$B$8,Catégories!$A$8,IF(E20&lt;=Catégories!$B$7,Catégories!$A$7,IF(E20&lt;=Catégories!$B$6,Catégories!$A$6,IF(E20&lt;=Catégories!$B$5,Catégories!$A$5,IF(E20&lt;=Catégories!$B$4,Catégories!$A$4,IF(E20&lt;=Catégories!$B$3,Catégories!$A$3)))))))</f>
        <v>1958</v>
      </c>
      <c r="H20" s="0" t="str">
        <f aca="false">IF(F20="F",VLOOKUP(G20,Catégories!A:F,6,0),VLOOKUP(Noms!G20,Catégories!A:E,5,0))</f>
        <v>Aînées 2</v>
      </c>
    </row>
    <row r="21" customFormat="false" ht="15" hidden="false" customHeight="false" outlineLevel="0" collapsed="false">
      <c r="A21" s="0" t="str">
        <f aca="false">UPPER(B21)&amp;UPPER(C21)</f>
        <v>DURITAJANIKA</v>
      </c>
      <c r="B21" s="37" t="s">
        <v>204</v>
      </c>
      <c r="C21" s="37" t="s">
        <v>128</v>
      </c>
      <c r="D21" s="44" t="n">
        <v>23680</v>
      </c>
      <c r="E21" s="45" t="n">
        <v>1964</v>
      </c>
      <c r="F21" s="45" t="s">
        <v>451</v>
      </c>
      <c r="G21" s="0" t="n">
        <f aca="false">IF(E21&lt;=Catégories!$B$9,Catégories!$A$9,IF(E21&lt;=Catégories!$B$8,Catégories!$A$8,IF(E21&lt;=Catégories!$B$7,Catégories!$A$7,IF(E21&lt;=Catégories!$B$6,Catégories!$A$6,IF(E21&lt;=Catégories!$B$5,Catégories!$A$5,IF(E21&lt;=Catégories!$B$4,Catégories!$A$4,IF(E21&lt;=Catégories!$B$3,Catégories!$A$3)))))))</f>
        <v>1958</v>
      </c>
      <c r="H21" s="0" t="str">
        <f aca="false">IF(F21="F",VLOOKUP(G21,Catégories!A:F,6,0),VLOOKUP(Noms!G21,Catégories!A:E,5,0))</f>
        <v>Vétérans 2</v>
      </c>
    </row>
    <row r="22" customFormat="false" ht="15" hidden="false" customHeight="false" outlineLevel="0" collapsed="false">
      <c r="A22" s="0" t="str">
        <f aca="false">UPPER(B22)&amp;UPPER(C22)</f>
        <v>DURITALILIAN</v>
      </c>
      <c r="B22" s="37" t="s">
        <v>204</v>
      </c>
      <c r="C22" s="37" t="s">
        <v>152</v>
      </c>
      <c r="D22" s="44" t="n">
        <v>37532</v>
      </c>
      <c r="E22" s="45" t="n">
        <v>2002</v>
      </c>
      <c r="F22" s="45" t="s">
        <v>451</v>
      </c>
      <c r="G22" s="0" t="n">
        <f aca="false">IF(E22&lt;=Catégories!$B$9,Catégories!$A$9,IF(E22&lt;=Catégories!$B$8,Catégories!$A$8,IF(E22&lt;=Catégories!$B$7,Catégories!$A$7,IF(E22&lt;=Catégories!$B$6,Catégories!$A$6,IF(E22&lt;=Catégories!$B$5,Catégories!$A$5,IF(E22&lt;=Catégories!$B$4,Catégories!$A$4,IF(E22&lt;=Catégories!$B$3,Catégories!$A$3)))))))</f>
        <v>2002</v>
      </c>
      <c r="H22" s="0" t="str">
        <f aca="false">IF(F22="F",VLOOKUP(G22,Catégories!A:F,6,0),VLOOKUP(Noms!G22,Catégories!A:E,5,0))</f>
        <v>Jeunes H.</v>
      </c>
    </row>
    <row r="23" customFormat="false" ht="15" hidden="false" customHeight="false" outlineLevel="0" collapsed="false">
      <c r="A23" s="0" t="str">
        <f aca="false">UPPER(B23)&amp;UPPER(C23)</f>
        <v>DURITASNJEZANA</v>
      </c>
      <c r="B23" s="37" t="s">
        <v>204</v>
      </c>
      <c r="C23" s="37" t="s">
        <v>139</v>
      </c>
      <c r="D23" s="44" t="n">
        <v>23403</v>
      </c>
      <c r="E23" s="45" t="n">
        <v>1964</v>
      </c>
      <c r="F23" s="45" t="s">
        <v>450</v>
      </c>
      <c r="G23" s="0" t="n">
        <f aca="false">IF(E23&lt;=Catégories!$B$9,Catégories!$A$9,IF(E23&lt;=Catégories!$B$8,Catégories!$A$8,IF(E23&lt;=Catégories!$B$7,Catégories!$A$7,IF(E23&lt;=Catégories!$B$6,Catégories!$A$6,IF(E23&lt;=Catégories!$B$5,Catégories!$A$5,IF(E23&lt;=Catégories!$B$4,Catégories!$A$4,IF(E23&lt;=Catégories!$B$3,Catégories!$A$3)))))))</f>
        <v>1958</v>
      </c>
      <c r="H23" s="0" t="str">
        <f aca="false">IF(F23="F",VLOOKUP(G23,Catégories!A:F,6,0),VLOOKUP(Noms!G23,Catégories!A:E,5,0))</f>
        <v>Aînées 2</v>
      </c>
    </row>
    <row r="24" customFormat="false" ht="15" hidden="false" customHeight="false" outlineLevel="0" collapsed="false">
      <c r="A24" s="0" t="str">
        <f aca="false">UPPER(B24)&amp;UPPER(C24)</f>
        <v>DURITAZOLIKA</v>
      </c>
      <c r="B24" s="37" t="s">
        <v>204</v>
      </c>
      <c r="C24" s="37" t="s">
        <v>62</v>
      </c>
      <c r="D24" s="44" t="n">
        <v>23680</v>
      </c>
      <c r="E24" s="45" t="n">
        <v>1964</v>
      </c>
      <c r="F24" s="45" t="s">
        <v>451</v>
      </c>
      <c r="G24" s="0" t="n">
        <f aca="false">IF(E24&lt;=Catégories!$B$9,Catégories!$A$9,IF(E24&lt;=Catégories!$B$8,Catégories!$A$8,IF(E24&lt;=Catégories!$B$7,Catégories!$A$7,IF(E24&lt;=Catégories!$B$6,Catégories!$A$6,IF(E24&lt;=Catégories!$B$5,Catégories!$A$5,IF(E24&lt;=Catégories!$B$4,Catégories!$A$4,IF(E24&lt;=Catégories!$B$3,Catégories!$A$3)))))))</f>
        <v>1958</v>
      </c>
      <c r="H24" s="0" t="str">
        <f aca="false">IF(F24="F",VLOOKUP(G24,Catégories!A:F,6,0),VLOOKUP(Noms!G24,Catégories!A:E,5,0))</f>
        <v>Vétérans 2</v>
      </c>
    </row>
    <row r="25" customFormat="false" ht="15" hidden="false" customHeight="false" outlineLevel="0" collapsed="false">
      <c r="A25" s="0" t="str">
        <f aca="false">UPPER(B25)&amp;UPPER(C25)</f>
        <v>EECKHOUTMARC E.</v>
      </c>
      <c r="B25" s="37" t="s">
        <v>223</v>
      </c>
      <c r="C25" s="37" t="s">
        <v>78</v>
      </c>
      <c r="D25" s="44" t="n">
        <v>25164</v>
      </c>
      <c r="E25" s="45" t="n">
        <v>1968</v>
      </c>
      <c r="F25" s="45" t="s">
        <v>451</v>
      </c>
      <c r="G25" s="0" t="n">
        <f aca="false">IF(E25&lt;=Catégories!$B$9,Catégories!$A$9,IF(E25&lt;=Catégories!$B$8,Catégories!$A$8,IF(E25&lt;=Catégories!$B$7,Catégories!$A$7,IF(E25&lt;=Catégories!$B$6,Catégories!$A$6,IF(E25&lt;=Catégories!$B$5,Catégories!$A$5,IF(E25&lt;=Catégories!$B$4,Catégories!$A$4,IF(E25&lt;=Catégories!$B$3,Catégories!$A$3)))))))</f>
        <v>1968</v>
      </c>
      <c r="H25" s="0" t="str">
        <f aca="false">IF(F25="F",VLOOKUP(G25,Catégories!A:F,6,0),VLOOKUP(Noms!G25,Catégories!A:E,5,0))</f>
        <v>Vétérans 1</v>
      </c>
    </row>
    <row r="26" customFormat="false" ht="15" hidden="false" customHeight="false" outlineLevel="0" collapsed="false">
      <c r="A26" s="0" t="str">
        <f aca="false">UPPER(B26)&amp;UPPER(C26)</f>
        <v>FABRISHUGO</v>
      </c>
      <c r="B26" s="37" t="s">
        <v>222</v>
      </c>
      <c r="C26" s="37" t="s">
        <v>68</v>
      </c>
      <c r="D26" s="44" t="n">
        <v>37819</v>
      </c>
      <c r="E26" s="45" t="n">
        <v>2003</v>
      </c>
      <c r="F26" s="45" t="s">
        <v>451</v>
      </c>
      <c r="G26" s="0" t="n">
        <f aca="false">IF(E26&lt;=Catégories!$B$9,Catégories!$A$9,IF(E26&lt;=Catégories!$B$8,Catégories!$A$8,IF(E26&lt;=Catégories!$B$7,Catégories!$A$7,IF(E26&lt;=Catégories!$B$6,Catégories!$A$6,IF(E26&lt;=Catégories!$B$5,Catégories!$A$5,IF(E26&lt;=Catégories!$B$4,Catégories!$A$4,IF(E26&lt;=Catégories!$B$3,Catégories!$A$3)))))))</f>
        <v>2002</v>
      </c>
      <c r="H26" s="0" t="str">
        <f aca="false">IF(F26="F",VLOOKUP(G26,Catégories!A:F,6,0),VLOOKUP(Noms!G26,Catégories!A:E,5,0))</f>
        <v>Jeunes H.</v>
      </c>
    </row>
    <row r="27" customFormat="false" ht="15" hidden="false" customHeight="false" outlineLevel="0" collapsed="false">
      <c r="A27" s="0" t="str">
        <f aca="false">UPPER(B27)&amp;UPPER(C27)</f>
        <v>FABRISJONATHAN</v>
      </c>
      <c r="B27" s="37" t="s">
        <v>222</v>
      </c>
      <c r="C27" s="37" t="s">
        <v>83</v>
      </c>
      <c r="D27" s="44" t="n">
        <v>30292</v>
      </c>
      <c r="E27" s="45" t="n">
        <v>1982</v>
      </c>
      <c r="F27" s="45" t="s">
        <v>451</v>
      </c>
      <c r="G27" s="0" t="n">
        <f aca="false">IF(E27&lt;=Catégories!$B$9,Catégories!$A$9,IF(E27&lt;=Catégories!$B$8,Catégories!$A$8,IF(E27&lt;=Catégories!$B$7,Catégories!$A$7,IF(E27&lt;=Catégories!$B$6,Catégories!$A$6,IF(E27&lt;=Catégories!$B$5,Catégories!$A$5,IF(E27&lt;=Catégories!$B$4,Catégories!$A$4,IF(E27&lt;=Catégories!$B$3,Catégories!$A$3)))))))</f>
        <v>1978</v>
      </c>
      <c r="H27" s="0" t="str">
        <f aca="false">IF(F27="F",VLOOKUP(G27,Catégories!A:F,6,0),VLOOKUP(Noms!G27,Catégories!A:E,5,0))</f>
        <v>Seniors 2</v>
      </c>
    </row>
    <row r="28" customFormat="false" ht="15" hidden="false" customHeight="false" outlineLevel="0" collapsed="false">
      <c r="A28" s="0" t="str">
        <f aca="false">UPPER(B28)&amp;UPPER(C28)</f>
        <v>FAUCONNIERISABELLE F.</v>
      </c>
      <c r="B28" s="37" t="s">
        <v>242</v>
      </c>
      <c r="C28" s="37" t="s">
        <v>243</v>
      </c>
      <c r="D28" s="44" t="n">
        <v>25454</v>
      </c>
      <c r="E28" s="45" t="n">
        <v>1969</v>
      </c>
      <c r="F28" s="45" t="s">
        <v>450</v>
      </c>
      <c r="G28" s="0" t="n">
        <f aca="false">IF(E28&lt;=Catégories!$B$9,Catégories!$A$9,IF(E28&lt;=Catégories!$B$8,Catégories!$A$8,IF(E28&lt;=Catégories!$B$7,Catégories!$A$7,IF(E28&lt;=Catégories!$B$6,Catégories!$A$6,IF(E28&lt;=Catégories!$B$5,Catégories!$A$5,IF(E28&lt;=Catégories!$B$4,Catégories!$A$4,IF(E28&lt;=Catégories!$B$3,Catégories!$A$3)))))))</f>
        <v>1968</v>
      </c>
      <c r="H28" s="0" t="str">
        <f aca="false">IF(F28="F",VLOOKUP(G28,Catégories!A:F,6,0),VLOOKUP(Noms!G28,Catégories!A:E,5,0))</f>
        <v>Aînées 1</v>
      </c>
    </row>
    <row r="29" customFormat="false" ht="15" hidden="false" customHeight="false" outlineLevel="0" collapsed="false">
      <c r="A29" s="0" t="str">
        <f aca="false">UPPER(B29)&amp;UPPER(C29)</f>
        <v>FIACCAPRILECARMELA</v>
      </c>
      <c r="B29" s="37" t="s">
        <v>244</v>
      </c>
      <c r="C29" s="37" t="s">
        <v>245</v>
      </c>
      <c r="D29" s="44" t="n">
        <v>28331</v>
      </c>
      <c r="E29" s="45" t="n">
        <v>1977</v>
      </c>
      <c r="F29" s="45" t="s">
        <v>450</v>
      </c>
      <c r="G29" s="0" t="n">
        <f aca="false">IF(E29&lt;=Catégories!$B$9,Catégories!$A$9,IF(E29&lt;=Catégories!$B$8,Catégories!$A$8,IF(E29&lt;=Catégories!$B$7,Catégories!$A$7,IF(E29&lt;=Catégories!$B$6,Catégories!$A$6,IF(E29&lt;=Catégories!$B$5,Catégories!$A$5,IF(E29&lt;=Catégories!$B$4,Catégories!$A$4,IF(E29&lt;=Catégories!$B$3,Catégories!$A$3)))))))</f>
        <v>1968</v>
      </c>
      <c r="H29" s="0" t="str">
        <f aca="false">IF(F29="F",VLOOKUP(G29,Catégories!A:F,6,0),VLOOKUP(Noms!G29,Catégories!A:E,5,0))</f>
        <v>Aînées 1</v>
      </c>
    </row>
    <row r="30" customFormat="false" ht="15" hidden="false" customHeight="false" outlineLevel="0" collapsed="false">
      <c r="A30" s="0" t="str">
        <f aca="false">UPPER(B30)&amp;UPPER(C30)</f>
        <v>FONTAINEAMÉLIE</v>
      </c>
      <c r="B30" s="37" t="s">
        <v>246</v>
      </c>
      <c r="C30" s="37" t="s">
        <v>80</v>
      </c>
      <c r="D30" s="44" t="n">
        <v>32208</v>
      </c>
      <c r="E30" s="45" t="n">
        <v>1988</v>
      </c>
      <c r="F30" s="45" t="s">
        <v>450</v>
      </c>
      <c r="G30" s="0" t="n">
        <f aca="false">IF(E30&lt;=Catégories!$B$9,Catégories!$A$9,IF(E30&lt;=Catégories!$B$8,Catégories!$A$8,IF(E30&lt;=Catégories!$B$7,Catégories!$A$7,IF(E30&lt;=Catégories!$B$6,Catégories!$A$6,IF(E30&lt;=Catégories!$B$5,Catégories!$A$5,IF(E30&lt;=Catégories!$B$4,Catégories!$A$4,IF(E30&lt;=Catégories!$B$3,Catégories!$A$3)))))))</f>
        <v>1988</v>
      </c>
      <c r="H30" s="0" t="str">
        <f aca="false">IF(F30="F",VLOOKUP(G30,Catégories!A:F,6,0),VLOOKUP(Noms!G30,Catégories!A:E,5,0))</f>
        <v>Dames 1</v>
      </c>
    </row>
    <row r="31" customFormat="false" ht="15" hidden="false" customHeight="false" outlineLevel="0" collapsed="false">
      <c r="A31" s="0" t="str">
        <f aca="false">UPPER(B31)&amp;UPPER(C31)</f>
        <v>FURNARIORNELLA</v>
      </c>
      <c r="B31" s="37" t="s">
        <v>247</v>
      </c>
      <c r="C31" s="37" t="s">
        <v>452</v>
      </c>
      <c r="D31" s="44" t="n">
        <v>32861</v>
      </c>
      <c r="E31" s="45" t="n">
        <v>1989</v>
      </c>
      <c r="F31" s="45" t="s">
        <v>450</v>
      </c>
      <c r="G31" s="0" t="n">
        <f aca="false">IF(E31&lt;=Catégories!$B$9,Catégories!$A$9,IF(E31&lt;=Catégories!$B$8,Catégories!$A$8,IF(E31&lt;=Catégories!$B$7,Catégories!$A$7,IF(E31&lt;=Catégories!$B$6,Catégories!$A$6,IF(E31&lt;=Catégories!$B$5,Catégories!$A$5,IF(E31&lt;=Catégories!$B$4,Catégories!$A$4,IF(E31&lt;=Catégories!$B$3,Catégories!$A$3)))))))</f>
        <v>1988</v>
      </c>
      <c r="H31" s="0" t="str">
        <f aca="false">IF(F31="F",VLOOKUP(G31,Catégories!A:F,6,0),VLOOKUP(Noms!G31,Catégories!A:E,5,0))</f>
        <v>Dames 1</v>
      </c>
    </row>
    <row r="32" customFormat="false" ht="15" hidden="false" customHeight="false" outlineLevel="0" collapsed="false">
      <c r="A32" s="0" t="str">
        <f aca="false">UPPER(B32)&amp;UPPER(C32)</f>
        <v>FURNARIROBERTO</v>
      </c>
      <c r="B32" s="37" t="s">
        <v>247</v>
      </c>
      <c r="C32" s="37" t="s">
        <v>64</v>
      </c>
      <c r="D32" s="44" t="n">
        <v>20725</v>
      </c>
      <c r="E32" s="45" t="n">
        <v>1956</v>
      </c>
      <c r="F32" s="45" t="s">
        <v>451</v>
      </c>
      <c r="G32" s="0" t="n">
        <f aca="false">IF(E32&lt;=Catégories!$B$9,Catégories!$A$9,IF(E32&lt;=Catégories!$B$8,Catégories!$A$8,IF(E32&lt;=Catégories!$B$7,Catégories!$A$7,IF(E32&lt;=Catégories!$B$6,Catégories!$A$6,IF(E32&lt;=Catégories!$B$5,Catégories!$A$5,IF(E32&lt;=Catégories!$B$4,Catégories!$A$4,IF(E32&lt;=Catégories!$B$3,Catégories!$A$3)))))))</f>
        <v>1948</v>
      </c>
      <c r="H32" s="0" t="str">
        <f aca="false">IF(F32="F",VLOOKUP(G32,Catégories!A:F,6,0),VLOOKUP(Noms!G32,Catégories!A:E,5,0))</f>
        <v>Vétérans 3</v>
      </c>
    </row>
    <row r="33" customFormat="false" ht="15" hidden="false" customHeight="false" outlineLevel="0" collapsed="false">
      <c r="A33" s="0" t="str">
        <f aca="false">UPPER(B33)&amp;UPPER(C33)</f>
        <v>GAGNONMARIE-JOSÉE</v>
      </c>
      <c r="B33" s="37" t="s">
        <v>248</v>
      </c>
      <c r="C33" s="37" t="s">
        <v>97</v>
      </c>
      <c r="D33" s="44" t="n">
        <v>26073</v>
      </c>
      <c r="E33" s="45" t="n">
        <v>1971</v>
      </c>
      <c r="F33" s="45" t="s">
        <v>450</v>
      </c>
      <c r="G33" s="0" t="n">
        <f aca="false">IF(E33&lt;=Catégories!$B$9,Catégories!$A$9,IF(E33&lt;=Catégories!$B$8,Catégories!$A$8,IF(E33&lt;=Catégories!$B$7,Catégories!$A$7,IF(E33&lt;=Catégories!$B$6,Catégories!$A$6,IF(E33&lt;=Catégories!$B$5,Catégories!$A$5,IF(E33&lt;=Catégories!$B$4,Catégories!$A$4,IF(E33&lt;=Catégories!$B$3,Catégories!$A$3)))))))</f>
        <v>1968</v>
      </c>
      <c r="H33" s="0" t="str">
        <f aca="false">IF(F33="F",VLOOKUP(G33,Catégories!A:F,6,0),VLOOKUP(Noms!G33,Catégories!A:E,5,0))</f>
        <v>Aînées 1</v>
      </c>
    </row>
    <row r="34" customFormat="false" ht="15" hidden="false" customHeight="false" outlineLevel="0" collapsed="false">
      <c r="A34" s="0" t="str">
        <f aca="false">UPPER(B34)&amp;UPPER(C34)</f>
        <v>GASKINRUDI</v>
      </c>
      <c r="B34" s="37" t="s">
        <v>213</v>
      </c>
      <c r="C34" s="37" t="s">
        <v>103</v>
      </c>
      <c r="D34" s="44" t="n">
        <v>22732</v>
      </c>
      <c r="E34" s="45" t="n">
        <v>1962</v>
      </c>
      <c r="F34" s="45" t="s">
        <v>451</v>
      </c>
      <c r="G34" s="0" t="n">
        <f aca="false">IF(E34&lt;=Catégories!$B$9,Catégories!$A$9,IF(E34&lt;=Catégories!$B$8,Catégories!$A$8,IF(E34&lt;=Catégories!$B$7,Catégories!$A$7,IF(E34&lt;=Catégories!$B$6,Catégories!$A$6,IF(E34&lt;=Catégories!$B$5,Catégories!$A$5,IF(E34&lt;=Catégories!$B$4,Catégories!$A$4,IF(E34&lt;=Catégories!$B$3,Catégories!$A$3)))))))</f>
        <v>1958</v>
      </c>
      <c r="H34" s="0" t="str">
        <f aca="false">IF(F34="F",VLOOKUP(G34,Catégories!A:F,6,0),VLOOKUP(Noms!G34,Catégories!A:E,5,0))</f>
        <v>Vétérans 2</v>
      </c>
    </row>
    <row r="35" customFormat="false" ht="15" hidden="false" customHeight="false" outlineLevel="0" collapsed="false">
      <c r="A35" s="0" t="str">
        <f aca="false">UPPER(B35)&amp;UPPER(C35)</f>
        <v>GINEPROLAURENCE</v>
      </c>
      <c r="B35" s="37" t="s">
        <v>249</v>
      </c>
      <c r="C35" s="37" t="s">
        <v>166</v>
      </c>
      <c r="D35" s="44" t="n">
        <v>28250</v>
      </c>
      <c r="E35" s="45" t="n">
        <v>1977</v>
      </c>
      <c r="F35" s="45" t="s">
        <v>450</v>
      </c>
      <c r="G35" s="0" t="n">
        <f aca="false">IF(E35&lt;=Catégories!$B$9,Catégories!$A$9,IF(E35&lt;=Catégories!$B$8,Catégories!$A$8,IF(E35&lt;=Catégories!$B$7,Catégories!$A$7,IF(E35&lt;=Catégories!$B$6,Catégories!$A$6,IF(E35&lt;=Catégories!$B$5,Catégories!$A$5,IF(E35&lt;=Catégories!$B$4,Catégories!$A$4,IF(E35&lt;=Catégories!$B$3,Catégories!$A$3)))))))</f>
        <v>1968</v>
      </c>
      <c r="H35" s="0" t="str">
        <f aca="false">IF(F35="F",VLOOKUP(G35,Catégories!A:F,6,0),VLOOKUP(Noms!G35,Catégories!A:E,5,0))</f>
        <v>Aînées 1</v>
      </c>
    </row>
    <row r="36" customFormat="false" ht="15" hidden="false" customHeight="false" outlineLevel="0" collapsed="false">
      <c r="A36" s="0" t="str">
        <f aca="false">UPPER(B36)&amp;UPPER(C36)</f>
        <v>GLIBERTLAETITIA</v>
      </c>
      <c r="B36" s="37" t="s">
        <v>250</v>
      </c>
      <c r="C36" s="37" t="s">
        <v>85</v>
      </c>
      <c r="D36" s="44" t="n">
        <v>28506</v>
      </c>
      <c r="E36" s="45" t="n">
        <v>1978</v>
      </c>
      <c r="F36" s="45" t="s">
        <v>450</v>
      </c>
      <c r="G36" s="0" t="n">
        <f aca="false">IF(E36&lt;=Catégories!$B$9,Catégories!$A$9,IF(E36&lt;=Catégories!$B$8,Catégories!$A$8,IF(E36&lt;=Catégories!$B$7,Catégories!$A$7,IF(E36&lt;=Catégories!$B$6,Catégories!$A$6,IF(E36&lt;=Catégories!$B$5,Catégories!$A$5,IF(E36&lt;=Catégories!$B$4,Catégories!$A$4,IF(E36&lt;=Catégories!$B$3,Catégories!$A$3)))))))</f>
        <v>1978</v>
      </c>
      <c r="H36" s="0" t="str">
        <f aca="false">IF(F36="F",VLOOKUP(G36,Catégories!A:F,6,0),VLOOKUP(Noms!G36,Catégories!A:E,5,0))</f>
        <v>Dames 2</v>
      </c>
    </row>
    <row r="37" customFormat="false" ht="15" hidden="false" customHeight="false" outlineLevel="0" collapsed="false">
      <c r="A37" s="0" t="str">
        <f aca="false">UPPER(B37)&amp;UPPER(C37)</f>
        <v>GODEAUARIANE</v>
      </c>
      <c r="B37" s="37" t="s">
        <v>372</v>
      </c>
      <c r="C37" s="37" t="s">
        <v>373</v>
      </c>
      <c r="D37" s="44" t="n">
        <v>25926</v>
      </c>
      <c r="E37" s="45" t="n">
        <v>1970</v>
      </c>
      <c r="F37" s="45" t="s">
        <v>450</v>
      </c>
      <c r="G37" s="0" t="n">
        <f aca="false">IF(E37&lt;=Catégories!$B$9,Catégories!$A$9,IF(E37&lt;=Catégories!$B$8,Catégories!$A$8,IF(E37&lt;=Catégories!$B$7,Catégories!$A$7,IF(E37&lt;=Catégories!$B$6,Catégories!$A$6,IF(E37&lt;=Catégories!$B$5,Catégories!$A$5,IF(E37&lt;=Catégories!$B$4,Catégories!$A$4,IF(E37&lt;=Catégories!$B$3,Catégories!$A$3)))))))</f>
        <v>1968</v>
      </c>
      <c r="H37" s="0" t="str">
        <f aca="false">IF(F37="F",VLOOKUP(G37,Catégories!A:F,6,0),VLOOKUP(Noms!G37,Catégories!A:E,5,0))</f>
        <v>Aînées 1</v>
      </c>
    </row>
    <row r="38" customFormat="false" ht="15" hidden="false" customHeight="false" outlineLevel="0" collapsed="false">
      <c r="A38" s="0" t="str">
        <f aca="false">UPPER(B38)&amp;UPPER(C38)</f>
        <v>HAYETTEELOÏSE</v>
      </c>
      <c r="B38" s="13" t="s">
        <v>251</v>
      </c>
      <c r="C38" s="13" t="s">
        <v>170</v>
      </c>
      <c r="D38" s="44" t="n">
        <v>35670</v>
      </c>
      <c r="E38" s="45" t="n">
        <v>1997</v>
      </c>
      <c r="F38" s="45" t="s">
        <v>450</v>
      </c>
      <c r="G38" s="0" t="n">
        <f aca="false">IF(E38&lt;=Catégories!$B$9,Catégories!$A$9,IF(E38&lt;=Catégories!$B$8,Catégories!$A$8,IF(E38&lt;=Catégories!$B$7,Catégories!$A$7,IF(E38&lt;=Catégories!$B$6,Catégories!$A$6,IF(E38&lt;=Catégories!$B$5,Catégories!$A$5,IF(E38&lt;=Catégories!$B$4,Catégories!$A$4,IF(E38&lt;=Catégories!$B$3,Catégories!$A$3)))))))</f>
        <v>1988</v>
      </c>
      <c r="H38" s="0" t="str">
        <f aca="false">IF(F38="F",VLOOKUP(G38,Catégories!A:F,6,0),VLOOKUP(Noms!G38,Catégories!A:E,5,0))</f>
        <v>Dames 1</v>
      </c>
    </row>
    <row r="39" customFormat="false" ht="15" hidden="false" customHeight="false" outlineLevel="0" collapsed="false">
      <c r="A39" s="0" t="str">
        <f aca="false">UPPER(B39)&amp;UPPER(C39)</f>
        <v>HENNARTVÉRONIQUE</v>
      </c>
      <c r="B39" s="13" t="s">
        <v>407</v>
      </c>
      <c r="C39" s="13" t="s">
        <v>161</v>
      </c>
      <c r="D39" s="44" t="n">
        <v>27824</v>
      </c>
      <c r="E39" s="45" t="n">
        <v>1976</v>
      </c>
      <c r="F39" s="45" t="s">
        <v>450</v>
      </c>
      <c r="G39" s="0" t="n">
        <f aca="false">IF(E39&lt;=Catégories!$B$9,Catégories!$A$9,IF(E39&lt;=Catégories!$B$8,Catégories!$A$8,IF(E39&lt;=Catégories!$B$7,Catégories!$A$7,IF(E39&lt;=Catégories!$B$6,Catégories!$A$6,IF(E39&lt;=Catégories!$B$5,Catégories!$A$5,IF(E39&lt;=Catégories!$B$4,Catégories!$A$4,IF(E39&lt;=Catégories!$B$3,Catégories!$A$3)))))))</f>
        <v>1968</v>
      </c>
      <c r="H39" s="0" t="str">
        <f aca="false">IF(F39="F",VLOOKUP(G39,Catégories!A:F,6,0),VLOOKUP(Noms!G39,Catégories!A:E,5,0))</f>
        <v>Aînées 1</v>
      </c>
    </row>
    <row r="40" customFormat="false" ht="15" hidden="false" customHeight="false" outlineLevel="0" collapsed="false">
      <c r="A40" s="0" t="str">
        <f aca="false">UPPER(B40)&amp;UPPER(C40)</f>
        <v>HOCQUETBENJAMIN</v>
      </c>
      <c r="B40" s="37" t="s">
        <v>216</v>
      </c>
      <c r="C40" s="37" t="s">
        <v>93</v>
      </c>
      <c r="D40" s="44" t="n">
        <v>27702</v>
      </c>
      <c r="E40" s="45" t="n">
        <v>1975</v>
      </c>
      <c r="F40" s="45" t="s">
        <v>451</v>
      </c>
      <c r="G40" s="0" t="n">
        <f aca="false">IF(E40&lt;=Catégories!$B$9,Catégories!$A$9,IF(E40&lt;=Catégories!$B$8,Catégories!$A$8,IF(E40&lt;=Catégories!$B$7,Catégories!$A$7,IF(E40&lt;=Catégories!$B$6,Catégories!$A$6,IF(E40&lt;=Catégories!$B$5,Catégories!$A$5,IF(E40&lt;=Catégories!$B$4,Catégories!$A$4,IF(E40&lt;=Catégories!$B$3,Catégories!$A$3)))))))</f>
        <v>1968</v>
      </c>
      <c r="H40" s="0" t="str">
        <f aca="false">IF(F40="F",VLOOKUP(G40,Catégories!A:F,6,0),VLOOKUP(Noms!G40,Catégories!A:E,5,0))</f>
        <v>Vétérans 1</v>
      </c>
    </row>
    <row r="41" customFormat="false" ht="15" hidden="false" customHeight="false" outlineLevel="0" collapsed="false">
      <c r="A41" s="0" t="str">
        <f aca="false">UPPER(B41)&amp;UPPER(C41)</f>
        <v>HORVATHJOELLE</v>
      </c>
      <c r="B41" s="13" t="s">
        <v>406</v>
      </c>
      <c r="C41" s="13" t="s">
        <v>174</v>
      </c>
      <c r="D41" s="44" t="n">
        <v>24850</v>
      </c>
      <c r="E41" s="45" t="n">
        <v>1968</v>
      </c>
      <c r="F41" s="45" t="s">
        <v>450</v>
      </c>
      <c r="G41" s="0" t="n">
        <f aca="false">IF(E41&lt;=Catégories!$B$9,Catégories!$A$9,IF(E41&lt;=Catégories!$B$8,Catégories!$A$8,IF(E41&lt;=Catégories!$B$7,Catégories!$A$7,IF(E41&lt;=Catégories!$B$6,Catégories!$A$6,IF(E41&lt;=Catégories!$B$5,Catégories!$A$5,IF(E41&lt;=Catégories!$B$4,Catégories!$A$4,IF(E41&lt;=Catégories!$B$3,Catégories!$A$3)))))))</f>
        <v>1968</v>
      </c>
      <c r="H41" s="0" t="str">
        <f aca="false">IF(F41="F",VLOOKUP(G41,Catégories!A:F,6,0),VLOOKUP(Noms!G41,Catégories!A:E,5,0))</f>
        <v>Aînées 1</v>
      </c>
    </row>
    <row r="42" customFormat="false" ht="15" hidden="false" customHeight="false" outlineLevel="0" collapsed="false">
      <c r="A42" s="0" t="str">
        <f aca="false">UPPER(B42)&amp;UPPER(C42)</f>
        <v>HUSTINMARC H.</v>
      </c>
      <c r="B42" s="37" t="s">
        <v>221</v>
      </c>
      <c r="C42" s="37" t="s">
        <v>156</v>
      </c>
      <c r="D42" s="44" t="n">
        <v>24721</v>
      </c>
      <c r="E42" s="45" t="n">
        <v>1967</v>
      </c>
      <c r="F42" s="45" t="s">
        <v>451</v>
      </c>
      <c r="G42" s="0" t="n">
        <f aca="false">IF(E42&lt;=Catégories!$B$9,Catégories!$A$9,IF(E42&lt;=Catégories!$B$8,Catégories!$A$8,IF(E42&lt;=Catégories!$B$7,Catégories!$A$7,IF(E42&lt;=Catégories!$B$6,Catégories!$A$6,IF(E42&lt;=Catégories!$B$5,Catégories!$A$5,IF(E42&lt;=Catégories!$B$4,Catégories!$A$4,IF(E42&lt;=Catégories!$B$3,Catégories!$A$3)))))))</f>
        <v>1958</v>
      </c>
      <c r="H42" s="0" t="str">
        <f aca="false">IF(F42="F",VLOOKUP(G42,Catégories!A:F,6,0),VLOOKUP(Noms!G42,Catégories!A:E,5,0))</f>
        <v>Vétérans 2</v>
      </c>
    </row>
    <row r="43" customFormat="false" ht="15" hidden="false" customHeight="false" outlineLevel="0" collapsed="false">
      <c r="A43" s="0" t="str">
        <f aca="false">UPPER(B43)&amp;UPPER(C43)</f>
        <v>IMPENSVIRGINIE I.</v>
      </c>
      <c r="B43" s="13" t="s">
        <v>276</v>
      </c>
      <c r="C43" s="13" t="s">
        <v>136</v>
      </c>
      <c r="D43" s="44" t="n">
        <v>30962</v>
      </c>
      <c r="E43" s="45" t="n">
        <v>1984</v>
      </c>
      <c r="F43" s="45" t="s">
        <v>450</v>
      </c>
      <c r="G43" s="0" t="n">
        <f aca="false">IF(E43&lt;=Catégories!$B$9,Catégories!$A$9,IF(E43&lt;=Catégories!$B$8,Catégories!$A$8,IF(E43&lt;=Catégories!$B$7,Catégories!$A$7,IF(E43&lt;=Catégories!$B$6,Catégories!$A$6,IF(E43&lt;=Catégories!$B$5,Catégories!$A$5,IF(E43&lt;=Catégories!$B$4,Catégories!$A$4,IF(E43&lt;=Catégories!$B$3,Catégories!$A$3)))))))</f>
        <v>1978</v>
      </c>
      <c r="H43" s="0" t="str">
        <f aca="false">IF(F43="F",VLOOKUP(G43,Catégories!A:F,6,0),VLOOKUP(Noms!G43,Catégories!A:E,5,0))</f>
        <v>Dames 2</v>
      </c>
    </row>
    <row r="44" customFormat="false" ht="15" hidden="false" customHeight="false" outlineLevel="0" collapsed="false">
      <c r="A44" s="0" t="str">
        <f aca="false">UPPER(B44)&amp;UPPER(C44)</f>
        <v>KONTOLEONARYS</v>
      </c>
      <c r="B44" s="13" t="s">
        <v>212</v>
      </c>
      <c r="C44" s="13" t="s">
        <v>123</v>
      </c>
      <c r="D44" s="44" t="n">
        <v>25075</v>
      </c>
      <c r="E44" s="45" t="n">
        <v>1968</v>
      </c>
      <c r="F44" s="45" t="s">
        <v>451</v>
      </c>
      <c r="G44" s="0" t="n">
        <f aca="false">IF(E44&lt;=Catégories!$B$9,Catégories!$A$9,IF(E44&lt;=Catégories!$B$8,Catégories!$A$8,IF(E44&lt;=Catégories!$B$7,Catégories!$A$7,IF(E44&lt;=Catégories!$B$6,Catégories!$A$6,IF(E44&lt;=Catégories!$B$5,Catégories!$A$5,IF(E44&lt;=Catégories!$B$4,Catégories!$A$4,IF(E44&lt;=Catégories!$B$3,Catégories!$A$3)))))))</f>
        <v>1968</v>
      </c>
      <c r="H44" s="0" t="str">
        <f aca="false">IF(F44="F",VLOOKUP(G44,Catégories!A:F,6,0),VLOOKUP(Noms!G44,Catégories!A:E,5,0))</f>
        <v>Vétérans 1</v>
      </c>
    </row>
    <row r="45" customFormat="false" ht="15" hidden="false" customHeight="false" outlineLevel="0" collapsed="false">
      <c r="A45" s="0" t="str">
        <f aca="false">UPPER(B45)&amp;UPPER(C45)</f>
        <v>LACHAMBRECAROLINE</v>
      </c>
      <c r="B45" s="13" t="s">
        <v>405</v>
      </c>
      <c r="C45" s="13" t="s">
        <v>158</v>
      </c>
      <c r="D45" s="44" t="n">
        <v>28959</v>
      </c>
      <c r="E45" s="45" t="n">
        <v>1979</v>
      </c>
      <c r="F45" s="45" t="s">
        <v>450</v>
      </c>
      <c r="G45" s="0" t="n">
        <f aca="false">IF(E45&lt;=Catégories!$B$9,Catégories!$A$9,IF(E45&lt;=Catégories!$B$8,Catégories!$A$8,IF(E45&lt;=Catégories!$B$7,Catégories!$A$7,IF(E45&lt;=Catégories!$B$6,Catégories!$A$6,IF(E45&lt;=Catégories!$B$5,Catégories!$A$5,IF(E45&lt;=Catégories!$B$4,Catégories!$A$4,IF(E45&lt;=Catégories!$B$3,Catégories!$A$3)))))))</f>
        <v>1978</v>
      </c>
      <c r="H45" s="0" t="str">
        <f aca="false">IF(F45="F",VLOOKUP(G45,Catégories!A:F,6,0),VLOOKUP(Noms!G45,Catégories!A:E,5,0))</f>
        <v>Dames 2</v>
      </c>
    </row>
    <row r="46" customFormat="false" ht="15" hidden="false" customHeight="false" outlineLevel="0" collapsed="false">
      <c r="A46" s="0" t="str">
        <f aca="false">UPPER(B46)&amp;UPPER(C46)</f>
        <v>LAGAERTRITA</v>
      </c>
      <c r="B46" s="37" t="s">
        <v>209</v>
      </c>
      <c r="C46" s="37" t="s">
        <v>91</v>
      </c>
      <c r="D46" s="44" t="n">
        <v>19749</v>
      </c>
      <c r="E46" s="45" t="n">
        <v>1954</v>
      </c>
      <c r="F46" s="45" t="s">
        <v>450</v>
      </c>
      <c r="G46" s="0" t="n">
        <f aca="false">IF(E46&lt;=Catégories!$B$9,Catégories!$A$9,IF(E46&lt;=Catégories!$B$8,Catégories!$A$8,IF(E46&lt;=Catégories!$B$7,Catégories!$A$7,IF(E46&lt;=Catégories!$B$6,Catégories!$A$6,IF(E46&lt;=Catégories!$B$5,Catégories!$A$5,IF(E46&lt;=Catégories!$B$4,Catégories!$A$4,IF(E46&lt;=Catégories!$B$3,Catégories!$A$3)))))))</f>
        <v>1948</v>
      </c>
      <c r="H46" s="0" t="str">
        <f aca="false">IF(F46="F",VLOOKUP(G46,Catégories!A:F,6,0),VLOOKUP(Noms!G46,Catégories!A:E,5,0))</f>
        <v>Aînées 3</v>
      </c>
    </row>
    <row r="47" customFormat="false" ht="15" hidden="false" customHeight="false" outlineLevel="0" collapsed="false">
      <c r="A47" s="0" t="str">
        <f aca="false">UPPER(B47)&amp;UPPER(C47)</f>
        <v>LANGHENDRIESDOMINIQUE L.</v>
      </c>
      <c r="B47" s="37" t="s">
        <v>252</v>
      </c>
      <c r="C47" s="37" t="s">
        <v>130</v>
      </c>
      <c r="D47" s="44" t="n">
        <v>24733</v>
      </c>
      <c r="E47" s="45" t="n">
        <v>1967</v>
      </c>
      <c r="F47" s="45" t="s">
        <v>450</v>
      </c>
      <c r="G47" s="0" t="n">
        <f aca="false">IF(E47&lt;=Catégories!$B$9,Catégories!$A$9,IF(E47&lt;=Catégories!$B$8,Catégories!$A$8,IF(E47&lt;=Catégories!$B$7,Catégories!$A$7,IF(E47&lt;=Catégories!$B$6,Catégories!$A$6,IF(E47&lt;=Catégories!$B$5,Catégories!$A$5,IF(E47&lt;=Catégories!$B$4,Catégories!$A$4,IF(E47&lt;=Catégories!$B$3,Catégories!$A$3)))))))</f>
        <v>1958</v>
      </c>
      <c r="H47" s="0" t="str">
        <f aca="false">IF(F47="F",VLOOKUP(G47,Catégories!A:F,6,0),VLOOKUP(Noms!G47,Catégories!A:E,5,0))</f>
        <v>Aînées 2</v>
      </c>
    </row>
    <row r="48" customFormat="false" ht="15" hidden="false" customHeight="false" outlineLevel="0" collapsed="false">
      <c r="A48" s="0" t="str">
        <f aca="false">UPPER(B48)&amp;UPPER(C48)</f>
        <v>LECLERCQGUY</v>
      </c>
      <c r="B48" s="37" t="s">
        <v>453</v>
      </c>
      <c r="C48" s="37" t="s">
        <v>454</v>
      </c>
      <c r="D48" s="44" t="n">
        <v>18444</v>
      </c>
      <c r="E48" s="45" t="n">
        <v>1950</v>
      </c>
      <c r="F48" s="45" t="s">
        <v>451</v>
      </c>
      <c r="G48" s="0" t="n">
        <f aca="false">IF(E48&lt;=Catégories!$B$9,Catégories!$A$9,IF(E48&lt;=Catégories!$B$8,Catégories!$A$8,IF(E48&lt;=Catégories!$B$7,Catégories!$A$7,IF(E48&lt;=Catégories!$B$6,Catégories!$A$6,IF(E48&lt;=Catégories!$B$5,Catégories!$A$5,IF(E48&lt;=Catégories!$B$4,Catégories!$A$4,IF(E48&lt;=Catégories!$B$3,Catégories!$A$3)))))))</f>
        <v>1948</v>
      </c>
      <c r="H48" s="0" t="str">
        <f aca="false">IF(F48="F",VLOOKUP(G48,Catégories!A:F,6,0),VLOOKUP(Noms!G48,Catégories!A:E,5,0))</f>
        <v>Vétérans 3</v>
      </c>
    </row>
    <row r="49" customFormat="false" ht="15" hidden="false" customHeight="false" outlineLevel="0" collapsed="false">
      <c r="A49" s="0" t="str">
        <f aca="false">UPPER(B49)&amp;UPPER(C49)</f>
        <v>LEHAIREDAVID L.</v>
      </c>
      <c r="B49" s="37" t="s">
        <v>220</v>
      </c>
      <c r="C49" s="37" t="s">
        <v>99</v>
      </c>
      <c r="D49" s="44" t="n">
        <v>27354</v>
      </c>
      <c r="E49" s="45" t="n">
        <v>1974</v>
      </c>
      <c r="F49" s="45" t="s">
        <v>451</v>
      </c>
      <c r="G49" s="0" t="n">
        <f aca="false">IF(E49&lt;=Catégories!$B$9,Catégories!$A$9,IF(E49&lt;=Catégories!$B$8,Catégories!$A$8,IF(E49&lt;=Catégories!$B$7,Catégories!$A$7,IF(E49&lt;=Catégories!$B$6,Catégories!$A$6,IF(E49&lt;=Catégories!$B$5,Catégories!$A$5,IF(E49&lt;=Catégories!$B$4,Catégories!$A$4,IF(E49&lt;=Catégories!$B$3,Catégories!$A$3)))))))</f>
        <v>1968</v>
      </c>
      <c r="H49" s="0" t="str">
        <f aca="false">IF(F49="F",VLOOKUP(G49,Catégories!A:F,6,0),VLOOKUP(Noms!G49,Catégories!A:E,5,0))</f>
        <v>Vétérans 1</v>
      </c>
    </row>
    <row r="50" customFormat="false" ht="15" hidden="false" customHeight="false" outlineLevel="0" collapsed="false">
      <c r="A50" s="0" t="str">
        <f aca="false">UPPER(B50)&amp;UPPER(C50)</f>
        <v>LEHAIREIVAN</v>
      </c>
      <c r="B50" s="37" t="s">
        <v>220</v>
      </c>
      <c r="C50" s="37" t="s">
        <v>162</v>
      </c>
      <c r="D50" s="44" t="n">
        <v>25640</v>
      </c>
      <c r="E50" s="45" t="n">
        <v>1970</v>
      </c>
      <c r="F50" s="45" t="s">
        <v>451</v>
      </c>
      <c r="G50" s="0" t="n">
        <f aca="false">IF(E50&lt;=Catégories!$B$9,Catégories!$A$9,IF(E50&lt;=Catégories!$B$8,Catégories!$A$8,IF(E50&lt;=Catégories!$B$7,Catégories!$A$7,IF(E50&lt;=Catégories!$B$6,Catégories!$A$6,IF(E50&lt;=Catégories!$B$5,Catégories!$A$5,IF(E50&lt;=Catégories!$B$4,Catégories!$A$4,IF(E50&lt;=Catégories!$B$3,Catégories!$A$3)))))))</f>
        <v>1968</v>
      </c>
      <c r="H50" s="0" t="str">
        <f aca="false">IF(F50="F",VLOOKUP(G50,Catégories!A:F,6,0),VLOOKUP(Noms!G50,Catégories!A:E,5,0))</f>
        <v>Vétérans 1</v>
      </c>
    </row>
    <row r="51" customFormat="false" ht="15" hidden="false" customHeight="false" outlineLevel="0" collapsed="false">
      <c r="A51" s="0" t="str">
        <f aca="false">UPPER(B51)&amp;UPPER(C51)</f>
        <v>LEHAIREPHILIPPE</v>
      </c>
      <c r="B51" s="37" t="s">
        <v>220</v>
      </c>
      <c r="C51" s="37" t="s">
        <v>179</v>
      </c>
      <c r="D51" s="44" t="n">
        <v>18749</v>
      </c>
      <c r="E51" s="45" t="n">
        <v>1951</v>
      </c>
      <c r="F51" s="45" t="s">
        <v>451</v>
      </c>
      <c r="G51" s="0" t="n">
        <f aca="false">IF(E51&lt;=Catégories!$B$9,Catégories!$A$9,IF(E51&lt;=Catégories!$B$8,Catégories!$A$8,IF(E51&lt;=Catégories!$B$7,Catégories!$A$7,IF(E51&lt;=Catégories!$B$6,Catégories!$A$6,IF(E51&lt;=Catégories!$B$5,Catégories!$A$5,IF(E51&lt;=Catégories!$B$4,Catégories!$A$4,IF(E51&lt;=Catégories!$B$3,Catégories!$A$3)))))))</f>
        <v>1948</v>
      </c>
      <c r="H51" s="0" t="str">
        <f aca="false">IF(F51="F",VLOOKUP(G51,Catégories!A:F,6,0),VLOOKUP(Noms!G51,Catégories!A:E,5,0))</f>
        <v>Vétérans 3</v>
      </c>
    </row>
    <row r="52" customFormat="false" ht="15" hidden="false" customHeight="false" outlineLevel="0" collapsed="false">
      <c r="A52" s="0" t="str">
        <f aca="false">UPPER(B52)&amp;UPPER(C52)</f>
        <v>MAHYSYLVIE M.</v>
      </c>
      <c r="B52" s="37" t="s">
        <v>254</v>
      </c>
      <c r="C52" s="37" t="s">
        <v>127</v>
      </c>
      <c r="D52" s="44" t="n">
        <v>24504</v>
      </c>
      <c r="E52" s="45" t="n">
        <v>1967</v>
      </c>
      <c r="F52" s="45" t="s">
        <v>450</v>
      </c>
      <c r="G52" s="0" t="n">
        <f aca="false">IF(E52&lt;=Catégories!$B$9,Catégories!$A$9,IF(E52&lt;=Catégories!$B$8,Catégories!$A$8,IF(E52&lt;=Catégories!$B$7,Catégories!$A$7,IF(E52&lt;=Catégories!$B$6,Catégories!$A$6,IF(E52&lt;=Catégories!$B$5,Catégories!$A$5,IF(E52&lt;=Catégories!$B$4,Catégories!$A$4,IF(E52&lt;=Catégories!$B$3,Catégories!$A$3)))))))</f>
        <v>1958</v>
      </c>
      <c r="H52" s="0" t="str">
        <f aca="false">IF(F52="F",VLOOKUP(G52,Catégories!A:F,6,0),VLOOKUP(Noms!G52,Catégories!A:E,5,0))</f>
        <v>Aînées 2</v>
      </c>
    </row>
    <row r="53" customFormat="false" ht="15" hidden="false" customHeight="false" outlineLevel="0" collapsed="false">
      <c r="A53" s="0" t="str">
        <f aca="false">UPPER(B53)&amp;UPPER(C53)</f>
        <v>MAJAQUENTIN</v>
      </c>
      <c r="B53" s="37" t="s">
        <v>255</v>
      </c>
      <c r="C53" s="37" t="s">
        <v>95</v>
      </c>
      <c r="D53" s="44" t="n">
        <v>33296</v>
      </c>
      <c r="E53" s="45" t="n">
        <v>1991</v>
      </c>
      <c r="F53" s="45" t="s">
        <v>451</v>
      </c>
      <c r="G53" s="0" t="n">
        <f aca="false">IF(E53&lt;=Catégories!$B$9,Catégories!$A$9,IF(E53&lt;=Catégories!$B$8,Catégories!$A$8,IF(E53&lt;=Catégories!$B$7,Catégories!$A$7,IF(E53&lt;=Catégories!$B$6,Catégories!$A$6,IF(E53&lt;=Catégories!$B$5,Catégories!$A$5,IF(E53&lt;=Catégories!$B$4,Catégories!$A$4,IF(E53&lt;=Catégories!$B$3,Catégories!$A$3)))))))</f>
        <v>1988</v>
      </c>
      <c r="H53" s="0" t="str">
        <f aca="false">IF(F53="F",VLOOKUP(G53,Catégories!A:F,6,0),VLOOKUP(Noms!G53,Catégories!A:E,5,0))</f>
        <v>Seniors 1</v>
      </c>
    </row>
    <row r="54" customFormat="false" ht="15" hidden="false" customHeight="false" outlineLevel="0" collapsed="false">
      <c r="A54" s="0" t="str">
        <f aca="false">UPPER(B54)&amp;UPPER(C54)</f>
        <v>MALANDINIANN</v>
      </c>
      <c r="B54" s="13" t="s">
        <v>286</v>
      </c>
      <c r="C54" s="13" t="s">
        <v>172</v>
      </c>
      <c r="D54" s="44" t="n">
        <v>27810</v>
      </c>
      <c r="E54" s="45" t="n">
        <v>1976</v>
      </c>
      <c r="F54" s="45" t="s">
        <v>450</v>
      </c>
      <c r="G54" s="0" t="n">
        <f aca="false">IF(E54&lt;=Catégories!$B$9,Catégories!$A$9,IF(E54&lt;=Catégories!$B$8,Catégories!$A$8,IF(E54&lt;=Catégories!$B$7,Catégories!$A$7,IF(E54&lt;=Catégories!$B$6,Catégories!$A$6,IF(E54&lt;=Catégories!$B$5,Catégories!$A$5,IF(E54&lt;=Catégories!$B$4,Catégories!$A$4,IF(E54&lt;=Catégories!$B$3,Catégories!$A$3)))))))</f>
        <v>1968</v>
      </c>
      <c r="H54" s="0" t="str">
        <f aca="false">IF(F54="F",VLOOKUP(G54,Catégories!A:F,6,0),VLOOKUP(Noms!G54,Catégories!A:E,5,0))</f>
        <v>Aînées 1</v>
      </c>
    </row>
    <row r="55" customFormat="false" ht="15" hidden="false" customHeight="false" outlineLevel="0" collapsed="false">
      <c r="A55" s="0" t="str">
        <f aca="false">UPPER(B55)&amp;UPPER(C55)</f>
        <v>MAROTTAROCCO</v>
      </c>
      <c r="B55" s="37" t="s">
        <v>256</v>
      </c>
      <c r="C55" s="37" t="s">
        <v>168</v>
      </c>
      <c r="D55" s="44" t="n">
        <v>23441</v>
      </c>
      <c r="E55" s="45" t="n">
        <v>1964</v>
      </c>
      <c r="F55" s="45" t="s">
        <v>451</v>
      </c>
      <c r="G55" s="0" t="n">
        <f aca="false">IF(E55&lt;=Catégories!$B$9,Catégories!$A$9,IF(E55&lt;=Catégories!$B$8,Catégories!$A$8,IF(E55&lt;=Catégories!$B$7,Catégories!$A$7,IF(E55&lt;=Catégories!$B$6,Catégories!$A$6,IF(E55&lt;=Catégories!$B$5,Catégories!$A$5,IF(E55&lt;=Catégories!$B$4,Catégories!$A$4,IF(E55&lt;=Catégories!$B$3,Catégories!$A$3)))))))</f>
        <v>1958</v>
      </c>
      <c r="H55" s="0" t="str">
        <f aca="false">IF(F55="F",VLOOKUP(G55,Catégories!A:F,6,0),VLOOKUP(Noms!G55,Catégories!A:E,5,0))</f>
        <v>Vétérans 2</v>
      </c>
    </row>
    <row r="56" customFormat="false" ht="15" hidden="false" customHeight="false" outlineLevel="0" collapsed="false">
      <c r="A56" s="0" t="str">
        <f aca="false">UPPER(B56)&amp;UPPER(C56)</f>
        <v>MARTINPATRICIA</v>
      </c>
      <c r="B56" s="37" t="s">
        <v>106</v>
      </c>
      <c r="C56" s="37" t="s">
        <v>107</v>
      </c>
      <c r="D56" s="44" t="n">
        <v>26205</v>
      </c>
      <c r="E56" s="45" t="n">
        <v>1971</v>
      </c>
      <c r="F56" s="45" t="s">
        <v>450</v>
      </c>
      <c r="G56" s="0" t="n">
        <f aca="false">IF(E56&lt;=Catégories!$B$9,Catégories!$A$9,IF(E56&lt;=Catégories!$B$8,Catégories!$A$8,IF(E56&lt;=Catégories!$B$7,Catégories!$A$7,IF(E56&lt;=Catégories!$B$6,Catégories!$A$6,IF(E56&lt;=Catégories!$B$5,Catégories!$A$5,IF(E56&lt;=Catégories!$B$4,Catégories!$A$4,IF(E56&lt;=Catégories!$B$3,Catégories!$A$3)))))))</f>
        <v>1968</v>
      </c>
      <c r="H56" s="0" t="str">
        <f aca="false">IF(F56="F",VLOOKUP(G56,Catégories!A:F,6,0),VLOOKUP(Noms!G56,Catégories!A:E,5,0))</f>
        <v>Aînées 1</v>
      </c>
    </row>
    <row r="57" customFormat="false" ht="15" hidden="false" customHeight="false" outlineLevel="0" collapsed="false">
      <c r="A57" s="0" t="str">
        <f aca="false">UPPER(B57)&amp;UPPER(C57)</f>
        <v>MATONHERMAN</v>
      </c>
      <c r="B57" s="37" t="s">
        <v>224</v>
      </c>
      <c r="C57" s="37" t="s">
        <v>113</v>
      </c>
      <c r="D57" s="44" t="n">
        <v>17330</v>
      </c>
      <c r="E57" s="45" t="n">
        <v>1947</v>
      </c>
      <c r="F57" s="45" t="s">
        <v>451</v>
      </c>
      <c r="G57" s="0" t="n">
        <f aca="false">IF(E57&lt;=Catégories!$B$9,Catégories!$A$9,IF(E57&lt;=Catégories!$B$8,Catégories!$A$8,IF(E57&lt;=Catégories!$B$7,Catégories!$A$7,IF(E57&lt;=Catégories!$B$6,Catégories!$A$6,IF(E57&lt;=Catégories!$B$5,Catégories!$A$5,IF(E57&lt;=Catégories!$B$4,Catégories!$A$4,IF(E57&lt;=Catégories!$B$3,Catégories!$A$3)))))))</f>
        <v>0</v>
      </c>
      <c r="H57" s="0" t="str">
        <f aca="false">IF(F57="F",VLOOKUP(G57,Catégories!A:F,6,0),VLOOKUP(Noms!G57,Catégories!A:E,5,0))</f>
        <v>Vétérans 4</v>
      </c>
    </row>
    <row r="58" customFormat="false" ht="15" hidden="false" customHeight="false" outlineLevel="0" collapsed="false">
      <c r="A58" s="0" t="str">
        <f aca="false">UPPER(B58)&amp;UPPER(C58)</f>
        <v>MEHOUDENSALAIN</v>
      </c>
      <c r="B58" s="37" t="s">
        <v>258</v>
      </c>
      <c r="C58" s="37" t="s">
        <v>259</v>
      </c>
      <c r="D58" s="44" t="n">
        <v>22333</v>
      </c>
      <c r="E58" s="45" t="n">
        <v>1961</v>
      </c>
      <c r="F58" s="45" t="s">
        <v>451</v>
      </c>
      <c r="G58" s="0" t="n">
        <f aca="false">IF(E58&lt;=Catégories!$B$9,Catégories!$A$9,IF(E58&lt;=Catégories!$B$8,Catégories!$A$8,IF(E58&lt;=Catégories!$B$7,Catégories!$A$7,IF(E58&lt;=Catégories!$B$6,Catégories!$A$6,IF(E58&lt;=Catégories!$B$5,Catégories!$A$5,IF(E58&lt;=Catégories!$B$4,Catégories!$A$4,IF(E58&lt;=Catégories!$B$3,Catégories!$A$3)))))))</f>
        <v>1958</v>
      </c>
      <c r="H58" s="0" t="str">
        <f aca="false">IF(F58="F",VLOOKUP(G58,Catégories!A:F,6,0),VLOOKUP(Noms!G58,Catégories!A:E,5,0))</f>
        <v>Vétérans 2</v>
      </c>
    </row>
    <row r="59" customFormat="false" ht="15" hidden="false" customHeight="false" outlineLevel="0" collapsed="false">
      <c r="A59" s="0" t="str">
        <f aca="false">UPPER(B59)&amp;UPPER(C59)</f>
        <v>MERTENSANNE</v>
      </c>
      <c r="B59" s="37" t="s">
        <v>260</v>
      </c>
      <c r="C59" s="37" t="s">
        <v>119</v>
      </c>
      <c r="D59" s="44" t="n">
        <v>21066</v>
      </c>
      <c r="E59" s="45" t="n">
        <v>1957</v>
      </c>
      <c r="F59" s="45" t="s">
        <v>450</v>
      </c>
      <c r="G59" s="0" t="n">
        <f aca="false">IF(E59&lt;=Catégories!$B$9,Catégories!$A$9,IF(E59&lt;=Catégories!$B$8,Catégories!$A$8,IF(E59&lt;=Catégories!$B$7,Catégories!$A$7,IF(E59&lt;=Catégories!$B$6,Catégories!$A$6,IF(E59&lt;=Catégories!$B$5,Catégories!$A$5,IF(E59&lt;=Catégories!$B$4,Catégories!$A$4,IF(E59&lt;=Catégories!$B$3,Catégories!$A$3)))))))</f>
        <v>1948</v>
      </c>
      <c r="H59" s="0" t="str">
        <f aca="false">IF(F59="F",VLOOKUP(G59,Catégories!A:F,6,0),VLOOKUP(Noms!G59,Catégories!A:E,5,0))</f>
        <v>Aînées 3</v>
      </c>
    </row>
    <row r="60" customFormat="false" ht="15" hidden="false" customHeight="false" outlineLevel="0" collapsed="false">
      <c r="A60" s="0" t="str">
        <f aca="false">UPPER(B60)&amp;UPPER(C60)</f>
        <v>MINOTJÉRÔME</v>
      </c>
      <c r="B60" s="37" t="s">
        <v>261</v>
      </c>
      <c r="C60" s="37" t="s">
        <v>109</v>
      </c>
      <c r="D60" s="44" t="n">
        <v>30239</v>
      </c>
      <c r="E60" s="45" t="n">
        <v>1982</v>
      </c>
      <c r="F60" s="45" t="s">
        <v>451</v>
      </c>
      <c r="G60" s="0" t="n">
        <f aca="false">IF(E60&lt;=Catégories!$B$9,Catégories!$A$9,IF(E60&lt;=Catégories!$B$8,Catégories!$A$8,IF(E60&lt;=Catégories!$B$7,Catégories!$A$7,IF(E60&lt;=Catégories!$B$6,Catégories!$A$6,IF(E60&lt;=Catégories!$B$5,Catégories!$A$5,IF(E60&lt;=Catégories!$B$4,Catégories!$A$4,IF(E60&lt;=Catégories!$B$3,Catégories!$A$3)))))))</f>
        <v>1978</v>
      </c>
      <c r="H60" s="0" t="str">
        <f aca="false">IF(F60="F",VLOOKUP(G60,Catégories!A:F,6,0),VLOOKUP(Noms!G60,Catégories!A:E,5,0))</f>
        <v>Seniors 2</v>
      </c>
    </row>
    <row r="61" customFormat="false" ht="15" hidden="false" customHeight="false" outlineLevel="0" collapsed="false">
      <c r="A61" s="0" t="str">
        <f aca="false">UPPER(B61)&amp;UPPER(C61)</f>
        <v>MORO LAVADOAMBROSIO</v>
      </c>
      <c r="B61" s="37" t="s">
        <v>262</v>
      </c>
      <c r="C61" s="37" t="s">
        <v>263</v>
      </c>
      <c r="D61" s="44" t="n">
        <v>23355</v>
      </c>
      <c r="E61" s="45" t="n">
        <v>1963</v>
      </c>
      <c r="F61" s="45" t="s">
        <v>451</v>
      </c>
      <c r="G61" s="0" t="n">
        <f aca="false">IF(E61&lt;=Catégories!$B$9,Catégories!$A$9,IF(E61&lt;=Catégories!$B$8,Catégories!$A$8,IF(E61&lt;=Catégories!$B$7,Catégories!$A$7,IF(E61&lt;=Catégories!$B$6,Catégories!$A$6,IF(E61&lt;=Catégories!$B$5,Catégories!$A$5,IF(E61&lt;=Catégories!$B$4,Catégories!$A$4,IF(E61&lt;=Catégories!$B$3,Catégories!$A$3)))))))</f>
        <v>1958</v>
      </c>
      <c r="H61" s="0" t="str">
        <f aca="false">IF(F61="F",VLOOKUP(G61,Catégories!A:F,6,0),VLOOKUP(Noms!G61,Catégories!A:E,5,0))</f>
        <v>Vétérans 2</v>
      </c>
    </row>
    <row r="62" customFormat="false" ht="15" hidden="false" customHeight="false" outlineLevel="0" collapsed="false">
      <c r="A62" s="0" t="str">
        <f aca="false">UPPER(B62)&amp;UPPER(C62)</f>
        <v>PANISVIRGINIE P.</v>
      </c>
      <c r="B62" s="13" t="s">
        <v>278</v>
      </c>
      <c r="C62" s="13" t="s">
        <v>154</v>
      </c>
      <c r="D62" s="44" t="n">
        <v>28453</v>
      </c>
      <c r="E62" s="45" t="n">
        <v>1963</v>
      </c>
      <c r="F62" s="45" t="s">
        <v>450</v>
      </c>
      <c r="G62" s="0" t="n">
        <f aca="false">IF(E62&lt;=Catégories!$B$9,Catégories!$A$9,IF(E62&lt;=Catégories!$B$8,Catégories!$A$8,IF(E62&lt;=Catégories!$B$7,Catégories!$A$7,IF(E62&lt;=Catégories!$B$6,Catégories!$A$6,IF(E62&lt;=Catégories!$B$5,Catégories!$A$5,IF(E62&lt;=Catégories!$B$4,Catégories!$A$4,IF(E62&lt;=Catégories!$B$3,Catégories!$A$3)))))))</f>
        <v>1958</v>
      </c>
      <c r="H62" s="0" t="str">
        <f aca="false">IF(F62="F",VLOOKUP(G62,Catégories!A:F,6,0),VLOOKUP(Noms!G62,Catégories!A:E,5,0))</f>
        <v>Aînées 2</v>
      </c>
    </row>
    <row r="63" customFormat="false" ht="15" hidden="false" customHeight="false" outlineLevel="0" collapsed="false">
      <c r="A63" s="0" t="str">
        <f aca="false">UPPER(B63)&amp;UPPER(C63)</f>
        <v>PARADADAVID P.</v>
      </c>
      <c r="B63" s="37" t="s">
        <v>264</v>
      </c>
      <c r="C63" s="37" t="s">
        <v>82</v>
      </c>
      <c r="D63" s="44" t="n">
        <v>28655</v>
      </c>
      <c r="E63" s="45" t="n">
        <v>1978</v>
      </c>
      <c r="F63" s="45" t="s">
        <v>451</v>
      </c>
      <c r="G63" s="0" t="n">
        <f aca="false">IF(E63&lt;=Catégories!$B$9,Catégories!$A$9,IF(E63&lt;=Catégories!$B$8,Catégories!$A$8,IF(E63&lt;=Catégories!$B$7,Catégories!$A$7,IF(E63&lt;=Catégories!$B$6,Catégories!$A$6,IF(E63&lt;=Catégories!$B$5,Catégories!$A$5,IF(E63&lt;=Catégories!$B$4,Catégories!$A$4,IF(E63&lt;=Catégories!$B$3,Catégories!$A$3)))))))</f>
        <v>1978</v>
      </c>
      <c r="H63" s="0" t="str">
        <f aca="false">IF(F63="F",VLOOKUP(G63,Catégories!A:F,6,0),VLOOKUP(Noms!G63,Catégories!A:E,5,0))</f>
        <v>Seniors 2</v>
      </c>
    </row>
    <row r="64" customFormat="false" ht="15" hidden="false" customHeight="false" outlineLevel="0" collapsed="false">
      <c r="A64" s="0" t="str">
        <f aca="false">UPPER(B64)&amp;UPPER(C64)</f>
        <v>PLETINCKXISABELLE P.</v>
      </c>
      <c r="B64" s="37" t="s">
        <v>203</v>
      </c>
      <c r="C64" s="37" t="s">
        <v>159</v>
      </c>
      <c r="D64" s="44" t="n">
        <v>25793</v>
      </c>
      <c r="E64" s="45" t="n">
        <v>1970</v>
      </c>
      <c r="F64" s="45" t="s">
        <v>450</v>
      </c>
      <c r="G64" s="0" t="n">
        <f aca="false">IF(E64&lt;=Catégories!$B$9,Catégories!$A$9,IF(E64&lt;=Catégories!$B$8,Catégories!$A$8,IF(E64&lt;=Catégories!$B$7,Catégories!$A$7,IF(E64&lt;=Catégories!$B$6,Catégories!$A$6,IF(E64&lt;=Catégories!$B$5,Catégories!$A$5,IF(E64&lt;=Catégories!$B$4,Catégories!$A$4,IF(E64&lt;=Catégories!$B$3,Catégories!$A$3)))))))</f>
        <v>1968</v>
      </c>
      <c r="H64" s="0" t="str">
        <f aca="false">IF(F64="F",VLOOKUP(G64,Catégories!A:F,6,0),VLOOKUP(Noms!G64,Catégories!A:E,5,0))</f>
        <v>Aînées 1</v>
      </c>
    </row>
    <row r="65" customFormat="false" ht="15" hidden="false" customHeight="false" outlineLevel="0" collapsed="false">
      <c r="A65" s="0" t="str">
        <f aca="false">UPPER(B65)&amp;UPPER(C65)</f>
        <v>PLETINCKXSYLVIE P.</v>
      </c>
      <c r="B65" s="37" t="s">
        <v>203</v>
      </c>
      <c r="C65" s="37" t="s">
        <v>72</v>
      </c>
      <c r="D65" s="44" t="s">
        <v>455</v>
      </c>
      <c r="E65" s="45" t="n">
        <v>1976</v>
      </c>
      <c r="F65" s="45" t="s">
        <v>450</v>
      </c>
      <c r="G65" s="0" t="n">
        <f aca="false">IF(E65&lt;=Catégories!$B$9,Catégories!$A$9,IF(E65&lt;=Catégories!$B$8,Catégories!$A$8,IF(E65&lt;=Catégories!$B$7,Catégories!$A$7,IF(E65&lt;=Catégories!$B$6,Catégories!$A$6,IF(E65&lt;=Catégories!$B$5,Catégories!$A$5,IF(E65&lt;=Catégories!$B$4,Catégories!$A$4,IF(E65&lt;=Catégories!$B$3,Catégories!$A$3)))))))</f>
        <v>1968</v>
      </c>
      <c r="H65" s="0" t="str">
        <f aca="false">IF(F65="F",VLOOKUP(G65,Catégories!A:F,6,0),VLOOKUP(Noms!G65,Catégories!A:E,5,0))</f>
        <v>Aînées 1</v>
      </c>
    </row>
    <row r="66" customFormat="false" ht="15" hidden="false" customHeight="false" outlineLevel="0" collapsed="false">
      <c r="A66" s="0" t="str">
        <f aca="false">UPPER(B66)&amp;UPPER(C66)</f>
        <v>QUIEVREUXEDDY</v>
      </c>
      <c r="B66" s="37" t="s">
        <v>265</v>
      </c>
      <c r="C66" s="37" t="s">
        <v>132</v>
      </c>
      <c r="D66" s="44" t="n">
        <v>21686</v>
      </c>
      <c r="E66" s="45" t="n">
        <v>1959</v>
      </c>
      <c r="F66" s="45" t="s">
        <v>451</v>
      </c>
      <c r="G66" s="0" t="n">
        <f aca="false">IF(E66&lt;=Catégories!$B$9,Catégories!$A$9,IF(E66&lt;=Catégories!$B$8,Catégories!$A$8,IF(E66&lt;=Catégories!$B$7,Catégories!$A$7,IF(E66&lt;=Catégories!$B$6,Catégories!$A$6,IF(E66&lt;=Catégories!$B$5,Catégories!$A$5,IF(E66&lt;=Catégories!$B$4,Catégories!$A$4,IF(E66&lt;=Catégories!$B$3,Catégories!$A$3)))))))</f>
        <v>1958</v>
      </c>
      <c r="H66" s="0" t="str">
        <f aca="false">IF(F66="F",VLOOKUP(G66,Catégories!A:F,6,0),VLOOKUP(Noms!G66,Catégories!A:E,5,0))</f>
        <v>Vétérans 2</v>
      </c>
    </row>
    <row r="67" customFormat="false" ht="15" hidden="false" customHeight="false" outlineLevel="0" collapsed="false">
      <c r="A67" s="0" t="str">
        <f aca="false">UPPER(B67)&amp;UPPER(C67)</f>
        <v>QUINTYNMATHIEU</v>
      </c>
      <c r="B67" s="37" t="s">
        <v>214</v>
      </c>
      <c r="C67" s="37" t="s">
        <v>115</v>
      </c>
      <c r="D67" s="44" t="n">
        <v>29676</v>
      </c>
      <c r="E67" s="45" t="n">
        <v>1981</v>
      </c>
      <c r="F67" s="45" t="s">
        <v>451</v>
      </c>
      <c r="G67" s="0" t="n">
        <f aca="false">IF(E67&lt;=Catégories!$B$9,Catégories!$A$9,IF(E67&lt;=Catégories!$B$8,Catégories!$A$8,IF(E67&lt;=Catégories!$B$7,Catégories!$A$7,IF(E67&lt;=Catégories!$B$6,Catégories!$A$6,IF(E67&lt;=Catégories!$B$5,Catégories!$A$5,IF(E67&lt;=Catégories!$B$4,Catégories!$A$4,IF(E67&lt;=Catégories!$B$3,Catégories!$A$3)))))))</f>
        <v>1978</v>
      </c>
      <c r="H67" s="0" t="str">
        <f aca="false">IF(F67="F",VLOOKUP(G67,Catégories!A:F,6,0),VLOOKUP(Noms!G67,Catégories!A:E,5,0))</f>
        <v>Seniors 2</v>
      </c>
    </row>
    <row r="68" customFormat="false" ht="15" hidden="false" customHeight="false" outlineLevel="0" collapsed="false">
      <c r="A68" s="0" t="str">
        <f aca="false">UPPER(B68)&amp;UPPER(C68)</f>
        <v>RUBAYCHRISTOPHE</v>
      </c>
      <c r="B68" s="37" t="s">
        <v>208</v>
      </c>
      <c r="C68" s="37" t="s">
        <v>70</v>
      </c>
      <c r="D68" s="44" t="n">
        <v>31921</v>
      </c>
      <c r="E68" s="45" t="n">
        <v>1987</v>
      </c>
      <c r="F68" s="45" t="s">
        <v>451</v>
      </c>
      <c r="G68" s="0" t="n">
        <f aca="false">IF(E68&lt;=Catégories!$B$9,Catégories!$A$9,IF(E68&lt;=Catégories!$B$8,Catégories!$A$8,IF(E68&lt;=Catégories!$B$7,Catégories!$A$7,IF(E68&lt;=Catégories!$B$6,Catégories!$A$6,IF(E68&lt;=Catégories!$B$5,Catégories!$A$5,IF(E68&lt;=Catégories!$B$4,Catégories!$A$4,IF(E68&lt;=Catégories!$B$3,Catégories!$A$3)))))))</f>
        <v>1978</v>
      </c>
      <c r="H68" s="0" t="str">
        <f aca="false">IF(F68="F",VLOOKUP(G68,Catégories!A:F,6,0),VLOOKUP(Noms!G68,Catégories!A:E,5,0))</f>
        <v>Seniors 2</v>
      </c>
    </row>
    <row r="69" customFormat="false" ht="15" hidden="false" customHeight="false" outlineLevel="0" collapsed="false">
      <c r="A69" s="0" t="str">
        <f aca="false">UPPER(B69)&amp;UPPER(C69)</f>
        <v>SIRAUXLAURENT</v>
      </c>
      <c r="B69" s="37" t="s">
        <v>266</v>
      </c>
      <c r="C69" s="37" t="s">
        <v>151</v>
      </c>
      <c r="D69" s="44" t="n">
        <v>24482</v>
      </c>
      <c r="E69" s="45" t="n">
        <v>1967</v>
      </c>
      <c r="F69" s="45" t="s">
        <v>451</v>
      </c>
      <c r="G69" s="0" t="n">
        <f aca="false">IF(E69&lt;=Catégories!$B$9,Catégories!$A$9,IF(E69&lt;=Catégories!$B$8,Catégories!$A$8,IF(E69&lt;=Catégories!$B$7,Catégories!$A$7,IF(E69&lt;=Catégories!$B$6,Catégories!$A$6,IF(E69&lt;=Catégories!$B$5,Catégories!$A$5,IF(E69&lt;=Catégories!$B$4,Catégories!$A$4,IF(E69&lt;=Catégories!$B$3,Catégories!$A$3)))))))</f>
        <v>1958</v>
      </c>
      <c r="H69" s="0" t="str">
        <f aca="false">IF(F69="F",VLOOKUP(G69,Catégories!A:F,6,0),VLOOKUP(Noms!G69,Catégories!A:E,5,0))</f>
        <v>Vétérans 2</v>
      </c>
    </row>
    <row r="70" customFormat="false" ht="15" hidden="false" customHeight="false" outlineLevel="0" collapsed="false">
      <c r="A70" s="0" t="str">
        <f aca="false">UPPER(B70)&amp;UPPER(C70)</f>
        <v>TCHATCHOUANG NANAPRUDENCE</v>
      </c>
      <c r="B70" s="37" t="s">
        <v>267</v>
      </c>
      <c r="C70" s="37" t="s">
        <v>121</v>
      </c>
      <c r="D70" s="44" t="n">
        <v>28740</v>
      </c>
      <c r="E70" s="45" t="n">
        <v>1978</v>
      </c>
      <c r="F70" s="45" t="s">
        <v>450</v>
      </c>
      <c r="G70" s="0" t="n">
        <f aca="false">IF(E70&lt;=Catégories!$B$9,Catégories!$A$9,IF(E70&lt;=Catégories!$B$8,Catégories!$A$8,IF(E70&lt;=Catégories!$B$7,Catégories!$A$7,IF(E70&lt;=Catégories!$B$6,Catégories!$A$6,IF(E70&lt;=Catégories!$B$5,Catégories!$A$5,IF(E70&lt;=Catégories!$B$4,Catégories!$A$4,IF(E70&lt;=Catégories!$B$3,Catégories!$A$3)))))))</f>
        <v>1978</v>
      </c>
      <c r="H70" s="0" t="str">
        <f aca="false">IF(F70="F",VLOOKUP(G70,Catégories!A:F,6,0),VLOOKUP(Noms!G70,Catégories!A:E,5,0))</f>
        <v>Dames 2</v>
      </c>
    </row>
    <row r="71" customFormat="false" ht="15" hidden="false" customHeight="false" outlineLevel="0" collapsed="false">
      <c r="A71" s="0" t="str">
        <f aca="false">UPPER(B71)&amp;UPPER(C71)</f>
        <v>TRAENMARTINE T.</v>
      </c>
      <c r="B71" s="37" t="s">
        <v>268</v>
      </c>
      <c r="C71" s="37" t="s">
        <v>178</v>
      </c>
      <c r="D71" s="44" t="n">
        <v>22094</v>
      </c>
      <c r="E71" s="45" t="n">
        <v>1960</v>
      </c>
      <c r="F71" s="45" t="s">
        <v>450</v>
      </c>
      <c r="G71" s="0" t="n">
        <f aca="false">IF(E71&lt;=Catégories!$B$9,Catégories!$A$9,IF(E71&lt;=Catégories!$B$8,Catégories!$A$8,IF(E71&lt;=Catégories!$B$7,Catégories!$A$7,IF(E71&lt;=Catégories!$B$6,Catégories!$A$6,IF(E71&lt;=Catégories!$B$5,Catégories!$A$5,IF(E71&lt;=Catégories!$B$4,Catégories!$A$4,IF(E71&lt;=Catégories!$B$3,Catégories!$A$3)))))))</f>
        <v>1958</v>
      </c>
      <c r="H71" s="0" t="str">
        <f aca="false">IF(F71="F",VLOOKUP(G71,Catégories!A:F,6,0),VLOOKUP(Noms!G71,Catégories!A:E,5,0))</f>
        <v>Aînées 2</v>
      </c>
    </row>
    <row r="72" customFormat="false" ht="15" hidden="false" customHeight="false" outlineLevel="0" collapsed="false">
      <c r="A72" s="0" t="str">
        <f aca="false">UPPER(B72)&amp;UPPER(C72)</f>
        <v>VAN ERTBRUGGENJOHAN</v>
      </c>
      <c r="B72" s="37" t="s">
        <v>269</v>
      </c>
      <c r="C72" s="37" t="s">
        <v>270</v>
      </c>
      <c r="D72" s="44" t="n">
        <v>33816</v>
      </c>
      <c r="E72" s="45" t="n">
        <v>1992</v>
      </c>
      <c r="F72" s="45" t="s">
        <v>451</v>
      </c>
      <c r="G72" s="0" t="n">
        <f aca="false">IF(E72&lt;=Catégories!$B$9,Catégories!$A$9,IF(E72&lt;=Catégories!$B$8,Catégories!$A$8,IF(E72&lt;=Catégories!$B$7,Catégories!$A$7,IF(E72&lt;=Catégories!$B$6,Catégories!$A$6,IF(E72&lt;=Catégories!$B$5,Catégories!$A$5,IF(E72&lt;=Catégories!$B$4,Catégories!$A$4,IF(E72&lt;=Catégories!$B$3,Catégories!$A$3)))))))</f>
        <v>1988</v>
      </c>
      <c r="H72" s="0" t="str">
        <f aca="false">IF(F72="F",VLOOKUP(G72,Catégories!A:F,6,0),VLOOKUP(Noms!G72,Catégories!A:E,5,0))</f>
        <v>Seniors 1</v>
      </c>
    </row>
    <row r="73" customFormat="false" ht="15" hidden="false" customHeight="false" outlineLevel="0" collapsed="false">
      <c r="A73" s="0" t="str">
        <f aca="false">UPPER(B73)&amp;UPPER(C73)</f>
        <v>VANBALENPHILIPPE VB.</v>
      </c>
      <c r="B73" s="13" t="s">
        <v>321</v>
      </c>
      <c r="C73" s="13" t="s">
        <v>147</v>
      </c>
      <c r="D73" s="46"/>
      <c r="E73" s="45" t="n">
        <v>1967</v>
      </c>
      <c r="F73" s="45" t="s">
        <v>451</v>
      </c>
      <c r="G73" s="0" t="n">
        <f aca="false">IF(E73&lt;=Catégories!$B$9,Catégories!$A$9,IF(E73&lt;=Catégories!$B$8,Catégories!$A$8,IF(E73&lt;=Catégories!$B$7,Catégories!$A$7,IF(E73&lt;=Catégories!$B$6,Catégories!$A$6,IF(E73&lt;=Catégories!$B$5,Catégories!$A$5,IF(E73&lt;=Catégories!$B$4,Catégories!$A$4,IF(E73&lt;=Catégories!$B$3,Catégories!$A$3)))))))</f>
        <v>1958</v>
      </c>
      <c r="H73" s="0" t="str">
        <f aca="false">IF(F73="F",VLOOKUP(G73,Catégories!A:F,6,0),VLOOKUP(Noms!G73,Catégories!A:E,5,0))</f>
        <v>Vétérans 2</v>
      </c>
    </row>
    <row r="74" customFormat="false" ht="15" hidden="false" customHeight="false" outlineLevel="0" collapsed="false">
      <c r="A74" s="0" t="str">
        <f aca="false">UPPER(B74)&amp;UPPER(C74)</f>
        <v>VANCUTSEMBERTRAND</v>
      </c>
      <c r="B74" s="37" t="s">
        <v>205</v>
      </c>
      <c r="C74" s="37" t="s">
        <v>87</v>
      </c>
      <c r="D74" s="44" t="n">
        <v>29931</v>
      </c>
      <c r="E74" s="45" t="n">
        <v>1981</v>
      </c>
      <c r="F74" s="45" t="s">
        <v>451</v>
      </c>
      <c r="G74" s="0" t="n">
        <f aca="false">IF(E74&lt;=Catégories!$B$9,Catégories!$A$9,IF(E74&lt;=Catégories!$B$8,Catégories!$A$8,IF(E74&lt;=Catégories!$B$7,Catégories!$A$7,IF(E74&lt;=Catégories!$B$6,Catégories!$A$6,IF(E74&lt;=Catégories!$B$5,Catégories!$A$5,IF(E74&lt;=Catégories!$B$4,Catégories!$A$4,IF(E74&lt;=Catégories!$B$3,Catégories!$A$3)))))))</f>
        <v>1978</v>
      </c>
      <c r="H74" s="0" t="str">
        <f aca="false">IF(F74="F",VLOOKUP(G74,Catégories!A:F,6,0),VLOOKUP(Noms!G74,Catégories!A:E,5,0))</f>
        <v>Seniors 2</v>
      </c>
    </row>
    <row r="75" customFormat="false" ht="15" hidden="false" customHeight="false" outlineLevel="0" collapsed="false">
      <c r="A75" s="0" t="str">
        <f aca="false">UPPER(B75)&amp;UPPER(C75)</f>
        <v>VANHOUCHELAURENT</v>
      </c>
      <c r="B75" s="37" t="s">
        <v>271</v>
      </c>
      <c r="C75" s="37" t="s">
        <v>151</v>
      </c>
      <c r="D75" s="44" t="n">
        <v>29260</v>
      </c>
      <c r="E75" s="45" t="n">
        <v>1980</v>
      </c>
      <c r="F75" s="45" t="s">
        <v>451</v>
      </c>
      <c r="G75" s="0" t="n">
        <f aca="false">IF(E75&lt;=Catégories!$B$9,Catégories!$A$9,IF(E75&lt;=Catégories!$B$8,Catégories!$A$8,IF(E75&lt;=Catégories!$B$7,Catégories!$A$7,IF(E75&lt;=Catégories!$B$6,Catégories!$A$6,IF(E75&lt;=Catégories!$B$5,Catégories!$A$5,IF(E75&lt;=Catégories!$B$4,Catégories!$A$4,IF(E75&lt;=Catégories!$B$3,Catégories!$A$3)))))))</f>
        <v>1978</v>
      </c>
      <c r="H75" s="0" t="str">
        <f aca="false">IF(F75="F",VLOOKUP(G75,Catégories!A:F,6,0),VLOOKUP(Noms!G75,Catégories!A:E,5,0))</f>
        <v>Seniors 2</v>
      </c>
    </row>
    <row r="76" customFormat="false" ht="15" hidden="false" customHeight="false" outlineLevel="0" collapsed="false">
      <c r="A76" s="0" t="str">
        <f aca="false">UPPER(B76)&amp;UPPER(C76)</f>
        <v>VERMEEREDIDIER</v>
      </c>
      <c r="B76" s="37" t="s">
        <v>272</v>
      </c>
      <c r="C76" s="37" t="s">
        <v>58</v>
      </c>
      <c r="D76" s="44" t="n">
        <v>25688</v>
      </c>
      <c r="E76" s="45" t="n">
        <v>1970</v>
      </c>
      <c r="F76" s="45" t="s">
        <v>451</v>
      </c>
      <c r="G76" s="0" t="n">
        <f aca="false">IF(E76&lt;=Catégories!$B$9,Catégories!$A$9,IF(E76&lt;=Catégories!$B$8,Catégories!$A$8,IF(E76&lt;=Catégories!$B$7,Catégories!$A$7,IF(E76&lt;=Catégories!$B$6,Catégories!$A$6,IF(E76&lt;=Catégories!$B$5,Catégories!$A$5,IF(E76&lt;=Catégories!$B$4,Catégories!$A$4,IF(E76&lt;=Catégories!$B$3,Catégories!$A$3)))))))</f>
        <v>1968</v>
      </c>
      <c r="H76" s="0" t="str">
        <f aca="false">IF(F76="F",VLOOKUP(G76,Catégories!A:F,6,0),VLOOKUP(Noms!G76,Catégories!A:E,5,0))</f>
        <v>Vétérans 1</v>
      </c>
    </row>
    <row r="77" customFormat="false" ht="15" hidden="false" customHeight="false" outlineLevel="0" collapsed="false">
      <c r="A77" s="0" t="str">
        <f aca="false">UPPER(B77)&amp;UPPER(C77)</f>
        <v>WASTERZAKFREDERIK</v>
      </c>
      <c r="B77" s="37" t="s">
        <v>218</v>
      </c>
      <c r="C77" s="37" t="s">
        <v>111</v>
      </c>
      <c r="D77" s="44" t="n">
        <v>27304</v>
      </c>
      <c r="E77" s="45" t="n">
        <v>1974</v>
      </c>
      <c r="F77" s="45" t="s">
        <v>451</v>
      </c>
      <c r="G77" s="0" t="n">
        <f aca="false">IF(E77&lt;=Catégories!$B$9,Catégories!$A$9,IF(E77&lt;=Catégories!$B$8,Catégories!$A$8,IF(E77&lt;=Catégories!$B$7,Catégories!$A$7,IF(E77&lt;=Catégories!$B$6,Catégories!$A$6,IF(E77&lt;=Catégories!$B$5,Catégories!$A$5,IF(E77&lt;=Catégories!$B$4,Catégories!$A$4,IF(E77&lt;=Catégories!$B$3,Catégories!$A$3)))))))</f>
        <v>1968</v>
      </c>
      <c r="H77" s="0" t="str">
        <f aca="false">IF(F77="F",VLOOKUP(G77,Catégories!A:F,6,0),VLOOKUP(Noms!G77,Catégories!A:E,5,0))</f>
        <v>Vétérans 1</v>
      </c>
    </row>
    <row r="78" customFormat="false" ht="13.8" hidden="false" customHeight="false" outlineLevel="0" collapsed="false">
      <c r="A78" s="0" t="str">
        <f aca="false">UPPER(B78)&amp;UPPER(C78)</f>
        <v>MEESSIMON</v>
      </c>
      <c r="B78" s="13" t="s">
        <v>408</v>
      </c>
      <c r="C78" s="13" t="s">
        <v>149</v>
      </c>
      <c r="D78" s="44" t="n">
        <v>29190</v>
      </c>
      <c r="E78" s="45" t="n">
        <v>1979</v>
      </c>
      <c r="F78" s="45" t="s">
        <v>451</v>
      </c>
      <c r="G78" s="0" t="n">
        <f aca="false">IF(E78&lt;=Catégories!$B$9,Catégories!$A$9,IF(E78&lt;=Catégories!$B$8,Catégories!$A$8,IF(E78&lt;=Catégories!$B$7,Catégories!$A$7,IF(E78&lt;=Catégories!$B$6,Catégories!$A$6,IF(E78&lt;=Catégories!$B$5,Catégories!$A$5,IF(E78&lt;=Catégories!$B$4,Catégories!$A$4,IF(E78&lt;=Catégories!$B$3,Catégories!$A$3)))))))</f>
        <v>1978</v>
      </c>
      <c r="H78" s="0" t="str">
        <f aca="false">IF(F78="F",VLOOKUP(G78,Catégories!A:F,6,0),VLOOKUP(Noms!G78,Catégories!A:E,5,0))</f>
        <v>Seniors 2</v>
      </c>
    </row>
    <row r="79" customFormat="false" ht="13.8" hidden="false" customHeight="false" outlineLevel="0" collapsed="false">
      <c r="A79" s="0" t="str">
        <f aca="false">UPPER(B79)&amp;UPPER(C79)</f>
        <v>MAERTENEMILIE</v>
      </c>
      <c r="B79" s="13" t="s">
        <v>456</v>
      </c>
      <c r="C79" s="13" t="s">
        <v>138</v>
      </c>
      <c r="D79" s="44" t="n">
        <v>30465</v>
      </c>
      <c r="E79" s="45" t="n">
        <v>1983</v>
      </c>
      <c r="F79" s="45" t="s">
        <v>450</v>
      </c>
      <c r="G79" s="0" t="n">
        <f aca="false">IF(E79&lt;=Catégories!$B$9,Catégories!$A$9,IF(E79&lt;=Catégories!$B$8,Catégories!$A$8,IF(E79&lt;=Catégories!$B$7,Catégories!$A$7,IF(E79&lt;=Catégories!$B$6,Catégories!$A$6,IF(E79&lt;=Catégories!$B$5,Catégories!$A$5,IF(E79&lt;=Catégories!$B$4,Catégories!$A$4,IF(E79&lt;=Catégories!$B$3,Catégories!$A$3)))))))</f>
        <v>1978</v>
      </c>
      <c r="H79" s="0" t="str">
        <f aca="false">IF(F79="F",VLOOKUP(G79,Catégories!A:F,6,0),VLOOKUP(Noms!G79,Catégories!A:E,5,0))</f>
        <v>Dames 2</v>
      </c>
    </row>
    <row r="80" customFormat="false" ht="13.8" hidden="false" customHeight="false" outlineLevel="0" collapsed="false">
      <c r="A80" s="0" t="str">
        <f aca="false">UPPER(B80)&amp;UPPER(C80)</f>
        <v>CLAECHRISTIANE</v>
      </c>
      <c r="B80" s="13" t="s">
        <v>287</v>
      </c>
      <c r="C80" s="13" t="s">
        <v>176</v>
      </c>
      <c r="D80" s="44" t="n">
        <v>25751</v>
      </c>
      <c r="E80" s="45" t="n">
        <v>1970</v>
      </c>
      <c r="F80" s="45" t="s">
        <v>450</v>
      </c>
      <c r="G80" s="0" t="n">
        <f aca="false">IF(E80&lt;=Catégories!$B$9,Catégories!$A$9,IF(E80&lt;=Catégories!$B$8,Catégories!$A$8,IF(E80&lt;=Catégories!$B$7,Catégories!$A$7,IF(E80&lt;=Catégories!$B$6,Catégories!$A$6,IF(E80&lt;=Catégories!$B$5,Catégories!$A$5,IF(E80&lt;=Catégories!$B$4,Catégories!$A$4,IF(E80&lt;=Catégories!$B$3,Catégories!$A$3)))))))</f>
        <v>1968</v>
      </c>
      <c r="H80" s="0" t="str">
        <f aca="false">IF(F80="F",VLOOKUP(G80,Catégories!A:F,6,0),VLOOKUP(Noms!G80,Catégories!A:E,5,0))</f>
        <v>Aînées 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4" min="1" style="0" width="9.14"/>
    <col collapsed="false" customWidth="true" hidden="false" outlineLevel="0" max="5" min="5" style="0" width="11.71"/>
    <col collapsed="false" customWidth="true" hidden="false" outlineLevel="0" max="6" min="6" style="0" width="10.71"/>
    <col collapsed="false" customWidth="true" hidden="false" outlineLevel="0" max="7" min="7" style="0" width="3.71"/>
    <col collapsed="false" customWidth="true" hidden="false" outlineLevel="0" max="8" min="8" style="0" width="15.14"/>
    <col collapsed="false" customWidth="true" hidden="false" outlineLevel="0" max="256" min="9" style="0" width="9.14"/>
    <col collapsed="false" customWidth="true" hidden="false" outlineLevel="0" max="1025" min="257" style="0" width="9"/>
  </cols>
  <sheetData>
    <row r="1" customFormat="false" ht="15" hidden="false" customHeight="false" outlineLevel="0" collapsed="false">
      <c r="H1" s="47" t="s">
        <v>457</v>
      </c>
    </row>
    <row r="2" customFormat="false" ht="15" hidden="false" customHeight="false" outlineLevel="0" collapsed="false">
      <c r="A2" s="0" t="s">
        <v>458</v>
      </c>
      <c r="B2" s="0" t="s">
        <v>459</v>
      </c>
      <c r="C2" s="0" t="s">
        <v>460</v>
      </c>
      <c r="D2" s="0" t="s">
        <v>459</v>
      </c>
      <c r="E2" s="1" t="s">
        <v>461</v>
      </c>
      <c r="F2" s="1" t="s">
        <v>462</v>
      </c>
      <c r="H2" s="48" t="n">
        <v>2017</v>
      </c>
    </row>
    <row r="3" customFormat="false" ht="15" hidden="false" customHeight="false" outlineLevel="0" collapsed="false">
      <c r="A3" s="0" t="n">
        <v>2002</v>
      </c>
      <c r="B3" s="0" t="n">
        <f aca="false">H2</f>
        <v>2017</v>
      </c>
      <c r="C3" s="0" t="n">
        <f aca="false">+$H$2-A3</f>
        <v>15</v>
      </c>
      <c r="D3" s="0" t="n">
        <f aca="false">+$H$2-B3</f>
        <v>0</v>
      </c>
      <c r="E3" s="49" t="s">
        <v>463</v>
      </c>
      <c r="F3" s="49" t="s">
        <v>464</v>
      </c>
    </row>
    <row r="4" customFormat="false" ht="15" hidden="false" customHeight="false" outlineLevel="0" collapsed="false">
      <c r="A4" s="0" t="n">
        <v>1988</v>
      </c>
      <c r="B4" s="0" t="n">
        <v>2001</v>
      </c>
      <c r="C4" s="0" t="n">
        <f aca="false">+$H$2-A4</f>
        <v>29</v>
      </c>
      <c r="D4" s="0" t="n">
        <f aca="false">+$H$2-B4</f>
        <v>16</v>
      </c>
      <c r="E4" s="49" t="s">
        <v>465</v>
      </c>
      <c r="F4" s="49" t="s">
        <v>466</v>
      </c>
    </row>
    <row r="5" customFormat="false" ht="15" hidden="false" customHeight="false" outlineLevel="0" collapsed="false">
      <c r="A5" s="0" t="n">
        <v>1978</v>
      </c>
      <c r="B5" s="0" t="n">
        <v>1987</v>
      </c>
      <c r="C5" s="0" t="n">
        <f aca="false">+$H$2-A5</f>
        <v>39</v>
      </c>
      <c r="D5" s="0" t="n">
        <f aca="false">+$H$2-B5</f>
        <v>30</v>
      </c>
      <c r="E5" s="49" t="s">
        <v>467</v>
      </c>
      <c r="F5" s="49" t="s">
        <v>468</v>
      </c>
    </row>
    <row r="6" customFormat="false" ht="15" hidden="false" customHeight="false" outlineLevel="0" collapsed="false">
      <c r="A6" s="0" t="n">
        <v>1968</v>
      </c>
      <c r="B6" s="0" t="n">
        <v>1977</v>
      </c>
      <c r="C6" s="0" t="n">
        <f aca="false">+$H$2-A6</f>
        <v>49</v>
      </c>
      <c r="D6" s="0" t="n">
        <f aca="false">+$H$2-B6</f>
        <v>40</v>
      </c>
      <c r="E6" s="49" t="s">
        <v>469</v>
      </c>
      <c r="F6" s="49" t="s">
        <v>470</v>
      </c>
    </row>
    <row r="7" customFormat="false" ht="15" hidden="false" customHeight="false" outlineLevel="0" collapsed="false">
      <c r="A7" s="0" t="n">
        <v>1958</v>
      </c>
      <c r="B7" s="0" t="n">
        <v>1967</v>
      </c>
      <c r="C7" s="0" t="n">
        <f aca="false">+$H$2-A7</f>
        <v>59</v>
      </c>
      <c r="D7" s="0" t="n">
        <f aca="false">+$H$2-B7</f>
        <v>50</v>
      </c>
      <c r="E7" s="49" t="s">
        <v>471</v>
      </c>
      <c r="F7" s="49" t="s">
        <v>472</v>
      </c>
    </row>
    <row r="8" customFormat="false" ht="15" hidden="false" customHeight="false" outlineLevel="0" collapsed="false">
      <c r="A8" s="0" t="n">
        <v>1948</v>
      </c>
      <c r="B8" s="0" t="n">
        <v>1957</v>
      </c>
      <c r="C8" s="0" t="n">
        <f aca="false">+$H$2-A8</f>
        <v>69</v>
      </c>
      <c r="D8" s="0" t="n">
        <f aca="false">+$H$2-B8</f>
        <v>60</v>
      </c>
      <c r="E8" s="49" t="s">
        <v>473</v>
      </c>
      <c r="F8" s="49" t="s">
        <v>474</v>
      </c>
    </row>
    <row r="9" customFormat="false" ht="15" hidden="false" customHeight="false" outlineLevel="0" collapsed="false">
      <c r="A9" s="0" t="n">
        <v>0</v>
      </c>
      <c r="B9" s="0" t="n">
        <v>1947</v>
      </c>
      <c r="C9" s="0" t="n">
        <f aca="false">+$H$2-A9</f>
        <v>2017</v>
      </c>
      <c r="D9" s="0" t="n">
        <f aca="false">+$H$2-B9</f>
        <v>70</v>
      </c>
      <c r="E9" s="49" t="s">
        <v>475</v>
      </c>
      <c r="F9" s="49" t="s">
        <v>476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50" width="8"/>
    <col collapsed="false" customWidth="true" hidden="false" outlineLevel="0" max="3" min="3" style="0" width="32.43"/>
    <col collapsed="false" customWidth="true" hidden="false" outlineLevel="0" max="256" min="4" style="0" width="9.14"/>
    <col collapsed="false" customWidth="true" hidden="false" outlineLevel="0" max="1025" min="257" style="0" width="9"/>
  </cols>
  <sheetData>
    <row r="1" customFormat="false" ht="15" hidden="false" customHeight="false" outlineLevel="0" collapsed="false">
      <c r="A1" s="51" t="s">
        <v>3</v>
      </c>
      <c r="B1" s="52" t="n">
        <v>42784</v>
      </c>
      <c r="C1" s="53" t="s">
        <v>477</v>
      </c>
    </row>
    <row r="2" customFormat="false" ht="15" hidden="false" customHeight="false" outlineLevel="0" collapsed="false">
      <c r="A2" s="54" t="s">
        <v>4</v>
      </c>
      <c r="B2" s="55" t="n">
        <v>42791</v>
      </c>
      <c r="C2" s="56" t="s">
        <v>186</v>
      </c>
    </row>
    <row r="3" customFormat="false" ht="15" hidden="false" customHeight="false" outlineLevel="0" collapsed="false">
      <c r="A3" s="54" t="s">
        <v>478</v>
      </c>
      <c r="B3" s="55" t="n">
        <v>42791</v>
      </c>
      <c r="C3" s="56" t="s">
        <v>186</v>
      </c>
    </row>
    <row r="4" customFormat="false" ht="15" hidden="false" customHeight="false" outlineLevel="0" collapsed="false">
      <c r="A4" s="54" t="s">
        <v>479</v>
      </c>
      <c r="B4" s="55" t="n">
        <v>42805</v>
      </c>
      <c r="C4" s="56" t="s">
        <v>187</v>
      </c>
    </row>
    <row r="5" customFormat="false" ht="15" hidden="false" customHeight="false" outlineLevel="0" collapsed="false">
      <c r="A5" s="54" t="s">
        <v>480</v>
      </c>
      <c r="B5" s="55" t="n">
        <v>42805</v>
      </c>
      <c r="C5" s="56" t="s">
        <v>187</v>
      </c>
    </row>
    <row r="6" customFormat="false" ht="15" hidden="false" customHeight="false" outlineLevel="0" collapsed="false">
      <c r="A6" s="54" t="s">
        <v>8</v>
      </c>
      <c r="B6" s="55" t="n">
        <v>42812</v>
      </c>
      <c r="C6" s="57" t="s">
        <v>481</v>
      </c>
    </row>
    <row r="7" customFormat="false" ht="15" hidden="false" customHeight="false" outlineLevel="0" collapsed="false">
      <c r="A7" s="54" t="s">
        <v>482</v>
      </c>
      <c r="B7" s="55" t="n">
        <v>42812</v>
      </c>
      <c r="C7" s="57" t="s">
        <v>481</v>
      </c>
    </row>
    <row r="8" customFormat="false" ht="15" hidden="false" customHeight="false" outlineLevel="0" collapsed="false">
      <c r="A8" s="58" t="s">
        <v>10</v>
      </c>
      <c r="B8" s="55" t="n">
        <v>42812</v>
      </c>
      <c r="C8" s="59"/>
    </row>
    <row r="9" customFormat="false" ht="15" hidden="false" customHeight="false" outlineLevel="0" collapsed="false">
      <c r="A9" s="58" t="s">
        <v>11</v>
      </c>
      <c r="B9" s="55" t="n">
        <v>42812</v>
      </c>
      <c r="C9" s="59"/>
    </row>
    <row r="10" customFormat="false" ht="15" hidden="false" customHeight="false" outlineLevel="0" collapsed="false">
      <c r="A10" s="60" t="s">
        <v>12</v>
      </c>
      <c r="B10" s="61" t="n">
        <v>42819</v>
      </c>
      <c r="C10" s="62" t="s">
        <v>483</v>
      </c>
    </row>
    <row r="11" customFormat="false" ht="15" hidden="false" customHeight="false" outlineLevel="0" collapsed="false">
      <c r="A11" s="60" t="s">
        <v>484</v>
      </c>
      <c r="B11" s="61" t="n">
        <v>42819</v>
      </c>
      <c r="C11" s="62" t="s">
        <v>483</v>
      </c>
    </row>
    <row r="12" customFormat="false" ht="15" hidden="false" customHeight="false" outlineLevel="0" collapsed="false">
      <c r="A12" s="54" t="s">
        <v>14</v>
      </c>
      <c r="B12" s="55" t="n">
        <v>42826</v>
      </c>
      <c r="C12" s="56" t="s">
        <v>485</v>
      </c>
    </row>
    <row r="13" customFormat="false" ht="15" hidden="false" customHeight="false" outlineLevel="0" collapsed="false">
      <c r="A13" s="54" t="s">
        <v>15</v>
      </c>
      <c r="B13" s="55" t="n">
        <v>42826</v>
      </c>
      <c r="C13" s="56" t="s">
        <v>485</v>
      </c>
    </row>
    <row r="14" customFormat="false" ht="15" hidden="false" customHeight="false" outlineLevel="0" collapsed="false">
      <c r="A14" s="63" t="s">
        <v>16</v>
      </c>
      <c r="B14" s="64" t="n">
        <v>42847</v>
      </c>
      <c r="C14" s="65" t="s">
        <v>486</v>
      </c>
    </row>
    <row r="15" customFormat="false" ht="15" hidden="false" customHeight="false" outlineLevel="0" collapsed="false">
      <c r="A15" s="63" t="s">
        <v>17</v>
      </c>
      <c r="B15" s="64" t="n">
        <v>42847</v>
      </c>
      <c r="C15" s="65" t="s">
        <v>486</v>
      </c>
    </row>
    <row r="16" customFormat="false" ht="15" hidden="false" customHeight="false" outlineLevel="0" collapsed="false">
      <c r="A16" s="63" t="s">
        <v>18</v>
      </c>
      <c r="B16" s="64" t="n">
        <v>42847</v>
      </c>
      <c r="C16" s="65" t="s">
        <v>486</v>
      </c>
    </row>
    <row r="17" customFormat="false" ht="15" hidden="false" customHeight="false" outlineLevel="0" collapsed="false">
      <c r="A17" s="54" t="s">
        <v>19</v>
      </c>
      <c r="B17" s="55" t="n">
        <v>42855</v>
      </c>
      <c r="C17" s="56" t="s">
        <v>487</v>
      </c>
    </row>
    <row r="18" customFormat="false" ht="15" hidden="false" customHeight="false" outlineLevel="0" collapsed="false">
      <c r="A18" s="54" t="s">
        <v>20</v>
      </c>
      <c r="B18" s="55" t="n">
        <v>42855</v>
      </c>
      <c r="C18" s="56" t="s">
        <v>487</v>
      </c>
    </row>
    <row r="19" customFormat="false" ht="15" hidden="false" customHeight="false" outlineLevel="0" collapsed="false">
      <c r="A19" s="54" t="s">
        <v>21</v>
      </c>
      <c r="B19" s="55" t="n">
        <v>42860</v>
      </c>
      <c r="C19" s="56" t="s">
        <v>488</v>
      </c>
    </row>
    <row r="20" customFormat="false" ht="15" hidden="false" customHeight="false" outlineLevel="0" collapsed="false">
      <c r="A20" s="54" t="s">
        <v>22</v>
      </c>
      <c r="B20" s="55" t="n">
        <v>42860</v>
      </c>
      <c r="C20" s="56" t="s">
        <v>488</v>
      </c>
    </row>
    <row r="21" customFormat="false" ht="15" hidden="false" customHeight="false" outlineLevel="0" collapsed="false">
      <c r="A21" s="54" t="s">
        <v>23</v>
      </c>
      <c r="B21" s="55" t="n">
        <v>42880</v>
      </c>
      <c r="C21" s="56" t="s">
        <v>489</v>
      </c>
    </row>
    <row r="22" customFormat="false" ht="15" hidden="false" customHeight="false" outlineLevel="0" collapsed="false">
      <c r="A22" s="54" t="s">
        <v>24</v>
      </c>
      <c r="B22" s="55" t="n">
        <v>42883</v>
      </c>
      <c r="C22" s="56" t="s">
        <v>24</v>
      </c>
    </row>
    <row r="23" customFormat="false" ht="15" hidden="false" customHeight="false" outlineLevel="0" collapsed="false">
      <c r="A23" s="54" t="s">
        <v>25</v>
      </c>
      <c r="B23" s="55" t="n">
        <v>42889</v>
      </c>
      <c r="C23" s="56" t="s">
        <v>490</v>
      </c>
    </row>
    <row r="24" customFormat="false" ht="15" hidden="false" customHeight="false" outlineLevel="0" collapsed="false">
      <c r="A24" s="54" t="s">
        <v>26</v>
      </c>
      <c r="B24" s="55" t="n">
        <v>42889</v>
      </c>
      <c r="C24" s="56" t="s">
        <v>490</v>
      </c>
    </row>
    <row r="25" customFormat="false" ht="15" hidden="false" customHeight="false" outlineLevel="0" collapsed="false">
      <c r="A25" s="54" t="s">
        <v>27</v>
      </c>
      <c r="B25" s="55" t="n">
        <v>42896</v>
      </c>
      <c r="C25" s="56" t="s">
        <v>491</v>
      </c>
    </row>
    <row r="26" customFormat="false" ht="15" hidden="false" customHeight="false" outlineLevel="0" collapsed="false">
      <c r="A26" s="54" t="s">
        <v>28</v>
      </c>
      <c r="B26" s="55" t="n">
        <v>42896</v>
      </c>
      <c r="C26" s="56" t="s">
        <v>491</v>
      </c>
    </row>
    <row r="27" customFormat="false" ht="15" hidden="false" customHeight="false" outlineLevel="0" collapsed="false">
      <c r="A27" s="54" t="s">
        <v>29</v>
      </c>
      <c r="B27" s="55" t="n">
        <v>42903</v>
      </c>
      <c r="C27" s="56" t="s">
        <v>492</v>
      </c>
    </row>
    <row r="28" customFormat="false" ht="15" hidden="false" customHeight="false" outlineLevel="0" collapsed="false">
      <c r="A28" s="54" t="s">
        <v>493</v>
      </c>
      <c r="B28" s="55" t="n">
        <v>42903</v>
      </c>
      <c r="C28" s="56" t="s">
        <v>415</v>
      </c>
    </row>
    <row r="29" customFormat="false" ht="15" hidden="false" customHeight="false" outlineLevel="0" collapsed="false">
      <c r="A29" s="54" t="s">
        <v>30</v>
      </c>
      <c r="B29" s="55" t="n">
        <v>42917</v>
      </c>
      <c r="C29" s="56" t="s">
        <v>494</v>
      </c>
    </row>
    <row r="30" customFormat="false" ht="15" hidden="false" customHeight="false" outlineLevel="0" collapsed="false">
      <c r="A30" s="63" t="s">
        <v>31</v>
      </c>
      <c r="B30" s="64" t="n">
        <v>42925</v>
      </c>
      <c r="C30" s="65" t="s">
        <v>495</v>
      </c>
    </row>
    <row r="31" customFormat="false" ht="15" hidden="false" customHeight="false" outlineLevel="0" collapsed="false">
      <c r="A31" s="63" t="s">
        <v>32</v>
      </c>
      <c r="B31" s="64" t="n">
        <v>42925</v>
      </c>
      <c r="C31" s="65" t="s">
        <v>495</v>
      </c>
    </row>
    <row r="32" customFormat="false" ht="15" hidden="false" customHeight="false" outlineLevel="0" collapsed="false">
      <c r="A32" s="54" t="s">
        <v>33</v>
      </c>
      <c r="B32" s="55" t="n">
        <v>42953</v>
      </c>
      <c r="C32" s="56" t="s">
        <v>496</v>
      </c>
    </row>
    <row r="33" customFormat="false" ht="15" hidden="false" customHeight="false" outlineLevel="0" collapsed="false">
      <c r="A33" s="54" t="s">
        <v>34</v>
      </c>
      <c r="B33" s="55" t="n">
        <v>42960</v>
      </c>
      <c r="C33" s="56" t="s">
        <v>497</v>
      </c>
    </row>
    <row r="34" customFormat="false" ht="15" hidden="false" customHeight="false" outlineLevel="0" collapsed="false">
      <c r="A34" s="54" t="s">
        <v>35</v>
      </c>
      <c r="B34" s="55" t="n">
        <v>42966</v>
      </c>
      <c r="C34" s="56" t="s">
        <v>498</v>
      </c>
    </row>
    <row r="35" customFormat="false" ht="15" hidden="false" customHeight="false" outlineLevel="0" collapsed="false">
      <c r="A35" s="63" t="s">
        <v>36</v>
      </c>
      <c r="B35" s="64" t="n">
        <v>42974</v>
      </c>
      <c r="C35" s="65" t="s">
        <v>499</v>
      </c>
    </row>
    <row r="36" customFormat="false" ht="15" hidden="false" customHeight="false" outlineLevel="0" collapsed="false">
      <c r="A36" s="66" t="s">
        <v>37</v>
      </c>
      <c r="B36" s="64" t="n">
        <v>42974</v>
      </c>
      <c r="C36" s="67"/>
    </row>
    <row r="37" customFormat="false" ht="15" hidden="false" customHeight="false" outlineLevel="0" collapsed="false">
      <c r="A37" s="66" t="s">
        <v>500</v>
      </c>
      <c r="B37" s="64" t="n">
        <v>42974</v>
      </c>
      <c r="C37" s="68"/>
    </row>
    <row r="38" customFormat="false" ht="15" hidden="false" customHeight="false" outlineLevel="0" collapsed="false">
      <c r="A38" s="54" t="s">
        <v>38</v>
      </c>
      <c r="B38" s="55" t="n">
        <v>42980</v>
      </c>
      <c r="C38" s="56" t="s">
        <v>501</v>
      </c>
    </row>
    <row r="39" customFormat="false" ht="15" hidden="false" customHeight="false" outlineLevel="0" collapsed="false">
      <c r="A39" s="54" t="s">
        <v>39</v>
      </c>
      <c r="B39" s="55" t="n">
        <v>42980</v>
      </c>
      <c r="C39" s="56" t="s">
        <v>501</v>
      </c>
    </row>
    <row r="40" customFormat="false" ht="15" hidden="false" customHeight="false" outlineLevel="0" collapsed="false">
      <c r="A40" s="54" t="s">
        <v>40</v>
      </c>
      <c r="B40" s="55" t="n">
        <v>42987</v>
      </c>
      <c r="C40" s="56" t="s">
        <v>502</v>
      </c>
    </row>
    <row r="41" customFormat="false" ht="15" hidden="false" customHeight="false" outlineLevel="0" collapsed="false">
      <c r="A41" s="54" t="s">
        <v>41</v>
      </c>
      <c r="B41" s="55" t="n">
        <v>42988</v>
      </c>
      <c r="C41" s="56" t="s">
        <v>503</v>
      </c>
    </row>
    <row r="42" customFormat="false" ht="15" hidden="false" customHeight="false" outlineLevel="0" collapsed="false">
      <c r="A42" s="63" t="s">
        <v>42</v>
      </c>
      <c r="B42" s="64" t="n">
        <v>42996</v>
      </c>
      <c r="C42" s="65" t="s">
        <v>504</v>
      </c>
    </row>
    <row r="43" customFormat="false" ht="15" hidden="false" customHeight="false" outlineLevel="0" collapsed="false">
      <c r="A43" s="66" t="s">
        <v>43</v>
      </c>
      <c r="B43" s="64" t="n">
        <v>42996</v>
      </c>
      <c r="C43" s="68"/>
    </row>
    <row r="44" customFormat="false" ht="15" hidden="false" customHeight="false" outlineLevel="0" collapsed="false">
      <c r="A44" s="66" t="s">
        <v>44</v>
      </c>
      <c r="B44" s="64" t="n">
        <v>42996</v>
      </c>
      <c r="C44" s="68"/>
    </row>
    <row r="45" customFormat="false" ht="15" hidden="false" customHeight="false" outlineLevel="0" collapsed="false">
      <c r="A45" s="69" t="s">
        <v>45</v>
      </c>
      <c r="B45" s="70" t="n">
        <v>43002</v>
      </c>
      <c r="C45" s="71" t="s">
        <v>505</v>
      </c>
    </row>
    <row r="46" customFormat="false" ht="15" hidden="false" customHeight="false" outlineLevel="0" collapsed="false">
      <c r="A46" s="69" t="s">
        <v>46</v>
      </c>
      <c r="B46" s="70" t="n">
        <v>43002</v>
      </c>
      <c r="C46" s="71" t="s">
        <v>505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9"/>
  <sheetViews>
    <sheetView showFormulas="false" showGridLines="true" showRowColHeaders="true" showZeros="true" rightToLeft="false" tabSelected="false" showOutlineSymbols="true" defaultGridColor="true" view="normal" topLeftCell="B36" colorId="64" zoomScale="100" zoomScaleNormal="100" zoomScalePageLayoutView="100" workbookViewId="0">
      <selection pane="topLeft" activeCell="C59" activeCellId="0" sqref="C59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false" outlineLevel="1" max="8" min="8" style="0" width="32.43"/>
    <col collapsed="false" customWidth="true" hidden="false" outlineLevel="1" max="9" min="9" style="0" width="8.14"/>
    <col collapsed="false" customWidth="true" hidden="false" outlineLevel="1" max="10" min="10" style="0" width="3.71"/>
    <col collapsed="false" customWidth="true" hidden="fals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279</v>
      </c>
      <c r="C1" s="21"/>
      <c r="N1" s="26" t="s">
        <v>193</v>
      </c>
      <c r="O1" s="21"/>
    </row>
    <row r="2" customFormat="false" ht="15" hidden="false" customHeight="false" outlineLevel="0" collapsed="false">
      <c r="B2" s="13" t="s">
        <v>194</v>
      </c>
      <c r="C2" s="13" t="n">
        <v>1027</v>
      </c>
      <c r="H2" s="1" t="s">
        <v>195</v>
      </c>
      <c r="N2" s="0" t="s">
        <v>194</v>
      </c>
      <c r="O2" s="0" t="n">
        <v>74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200</v>
      </c>
      <c r="I3" s="28"/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280</v>
      </c>
      <c r="U3" s="31" t="n">
        <v>0.0121990740740741</v>
      </c>
      <c r="V3" s="29"/>
    </row>
    <row r="4" customFormat="false" ht="15" hidden="false" customHeight="false" outlineLevel="0" collapsed="false">
      <c r="A4" s="0" t="str">
        <f aca="false">UPPER(B4)&amp;UPPER(C4)</f>
        <v>DEMOULINOLIVIER</v>
      </c>
      <c r="B4" s="13" t="s">
        <v>206</v>
      </c>
      <c r="C4" s="13" t="s">
        <v>66</v>
      </c>
      <c r="D4" s="0" t="n">
        <v>180</v>
      </c>
      <c r="E4" s="28" t="n">
        <v>0.0684837962962963</v>
      </c>
      <c r="F4" s="0" t="n">
        <f aca="false">IF(D4&gt;0,ROUND(101-(D4*100/$C$2),2),"")</f>
        <v>83.47</v>
      </c>
      <c r="H4" s="0" t="str">
        <f aca="false">D4&amp;" "&amp;PROPER(C4)&amp;" "</f>
        <v>180 Olivier </v>
      </c>
      <c r="I4" s="28" t="n">
        <f aca="false">E4</f>
        <v>0.0684837962962963</v>
      </c>
      <c r="J4" s="29" t="s">
        <v>202</v>
      </c>
      <c r="K4" s="0" t="n">
        <f aca="false">F4</f>
        <v>83.47</v>
      </c>
      <c r="M4" s="0" t="str">
        <f aca="false">UPPER(N4)&amp;UPPER(O4)</f>
        <v/>
      </c>
      <c r="N4" s="13"/>
      <c r="O4" s="13"/>
      <c r="Q4" s="31"/>
      <c r="R4" s="0" t="n">
        <f aca="false">ROUND((101-(P4*100/$O$2))*0.8,2)</f>
        <v>80.8</v>
      </c>
      <c r="T4" s="0" t="str">
        <f aca="false">P4&amp;" "&amp;PROPER(O4)&amp;" "</f>
        <v>  </v>
      </c>
      <c r="U4" s="31" t="n">
        <f aca="false">Q4</f>
        <v>0</v>
      </c>
      <c r="V4" s="29" t="s">
        <v>202</v>
      </c>
      <c r="W4" s="0" t="n">
        <f aca="false">R4</f>
        <v>80.8</v>
      </c>
    </row>
    <row r="5" customFormat="false" ht="15" hidden="false" customHeight="false" outlineLevel="0" collapsed="false">
      <c r="A5" s="0" t="str">
        <f aca="false">UPPER(B5)&amp;UPPER(C5)</f>
        <v>QUINTYNMATHIEU</v>
      </c>
      <c r="B5" s="13" t="s">
        <v>214</v>
      </c>
      <c r="C5" s="13" t="s">
        <v>115</v>
      </c>
      <c r="D5" s="0" t="n">
        <v>428</v>
      </c>
      <c r="E5" s="28" t="n">
        <v>0.0756712962962963</v>
      </c>
      <c r="F5" s="0" t="n">
        <f aca="false">IF(D5&gt;0,ROUND(101-(D5*100/$C$2),2),"")</f>
        <v>59.33</v>
      </c>
      <c r="H5" s="0" t="str">
        <f aca="false">D5&amp;" "&amp;PROPER(C5)&amp;" "</f>
        <v>428 Mathieu </v>
      </c>
      <c r="I5" s="28" t="n">
        <f aca="false">E5</f>
        <v>0.0756712962962963</v>
      </c>
      <c r="J5" s="29" t="s">
        <v>202</v>
      </c>
      <c r="K5" s="0" t="n">
        <f aca="false">F5</f>
        <v>59.33</v>
      </c>
      <c r="M5" s="0" t="str">
        <f aca="false">UPPER(N5)&amp;UPPER(O5)</f>
        <v/>
      </c>
      <c r="N5" s="13"/>
      <c r="O5" s="13"/>
      <c r="Q5" s="31"/>
      <c r="R5" s="0" t="n">
        <f aca="false">ROUND((101-(P5*100/$O$2))*0.8,2)</f>
        <v>80.8</v>
      </c>
      <c r="T5" s="0" t="str">
        <f aca="false">P5&amp;" "&amp;PROPER(O5)&amp;" "</f>
        <v>  </v>
      </c>
      <c r="U5" s="31" t="n">
        <f aca="false">Q5</f>
        <v>0</v>
      </c>
      <c r="V5" s="29" t="s">
        <v>202</v>
      </c>
      <c r="W5" s="0" t="n">
        <f aca="false">R5</f>
        <v>80.8</v>
      </c>
    </row>
    <row r="6" customFormat="false" ht="15" hidden="false" customHeight="false" outlineLevel="0" collapsed="false">
      <c r="A6" s="0" t="str">
        <f aca="false">UPPER(B6)&amp;UPPER(C6)</f>
        <v>HOCQUETBENJAMIN</v>
      </c>
      <c r="B6" s="13" t="s">
        <v>216</v>
      </c>
      <c r="C6" s="13" t="s">
        <v>93</v>
      </c>
      <c r="E6" s="28"/>
      <c r="F6" s="0" t="str">
        <f aca="false">IF(D6&gt;0,ROUND(101-(D6*100/$C$2),2),"")</f>
        <v/>
      </c>
      <c r="H6" s="0" t="s">
        <v>281</v>
      </c>
      <c r="I6" s="31"/>
      <c r="J6" s="29"/>
      <c r="K6" s="0" t="str">
        <f aca="false">F6</f>
        <v/>
      </c>
      <c r="M6" s="0" t="str">
        <f aca="false">UPPER(N6)&amp;UPPER(O6)</f>
        <v/>
      </c>
      <c r="N6" s="32"/>
      <c r="O6" s="32"/>
      <c r="Q6" s="31"/>
      <c r="R6" s="0" t="n">
        <f aca="false">ROUND((101-(P6*100/$O$2))*0.8,2)</f>
        <v>80.8</v>
      </c>
      <c r="T6" s="0" t="str">
        <f aca="false">P6&amp;" "&amp;PROPER(O6)&amp;" "</f>
        <v>  </v>
      </c>
      <c r="U6" s="31" t="n">
        <f aca="false">Q6</f>
        <v>0</v>
      </c>
      <c r="V6" s="29" t="s">
        <v>202</v>
      </c>
      <c r="W6" s="0" t="n">
        <f aca="false">R6</f>
        <v>80.8</v>
      </c>
    </row>
    <row r="7" customFormat="false" ht="15" hidden="false" customHeight="false" outlineLevel="0" collapsed="false">
      <c r="A7" s="0" t="str">
        <f aca="false">UPPER(B7)&amp;UPPER(C7)</f>
        <v>DERIDDERRODNEY</v>
      </c>
      <c r="B7" s="13" t="s">
        <v>217</v>
      </c>
      <c r="C7" s="13" t="s">
        <v>76</v>
      </c>
      <c r="E7" s="28"/>
      <c r="F7" s="0" t="str">
        <f aca="false">IF(D7&gt;0,ROUND(101-(D7*100/$C$2),2),"")</f>
        <v/>
      </c>
      <c r="I7" s="31"/>
      <c r="J7" s="29"/>
      <c r="K7" s="0" t="str">
        <f aca="false">F7</f>
        <v/>
      </c>
      <c r="M7" s="0" t="str">
        <f aca="false">UPPER(N7)&amp;UPPER(O7)</f>
        <v/>
      </c>
      <c r="N7" s="13"/>
      <c r="O7" s="13"/>
      <c r="Q7" s="31"/>
      <c r="R7" s="0" t="n">
        <f aca="false">ROUND((101-(P7*100/$O$2))*0.8,2)</f>
        <v>80.8</v>
      </c>
      <c r="T7" s="0" t="str">
        <f aca="false">P7&amp;" "&amp;PROPER(O7)&amp;" "</f>
        <v>  </v>
      </c>
      <c r="U7" s="31" t="n">
        <f aca="false">Q7</f>
        <v>0</v>
      </c>
      <c r="V7" s="29" t="s">
        <v>202</v>
      </c>
      <c r="W7" s="0" t="n">
        <f aca="false">R7</f>
        <v>80.8</v>
      </c>
    </row>
    <row r="8" customFormat="false" ht="15" hidden="false" customHeight="false" outlineLevel="0" collapsed="false">
      <c r="A8" s="0" t="str">
        <f aca="false">UPPER(B8)&amp;UPPER(C8)</f>
        <v>WASTERZAKFREDERIK</v>
      </c>
      <c r="B8" s="13" t="s">
        <v>218</v>
      </c>
      <c r="C8" s="13" t="s">
        <v>111</v>
      </c>
      <c r="E8" s="28"/>
      <c r="F8" s="0" t="str">
        <f aca="false">IF(D8&gt;0,ROUND(101-(D8*100/$C$2),2),"")</f>
        <v/>
      </c>
      <c r="I8" s="31"/>
      <c r="J8" s="29"/>
      <c r="K8" s="0" t="str">
        <f aca="false">F8</f>
        <v/>
      </c>
      <c r="M8" s="0" t="str">
        <f aca="false">UPPER(N8)&amp;UPPER(O8)</f>
        <v/>
      </c>
      <c r="N8" s="13"/>
      <c r="O8" s="13"/>
      <c r="Q8" s="31"/>
      <c r="R8" s="0" t="n">
        <f aca="false">ROUND((101-(P8*100/$O$2))*0.8,2)</f>
        <v>80.8</v>
      </c>
      <c r="T8" s="0" t="str">
        <f aca="false">P8&amp;" "&amp;PROPER(O8)&amp;" "</f>
        <v>  </v>
      </c>
      <c r="U8" s="31" t="n">
        <f aca="false">Q8</f>
        <v>0</v>
      </c>
      <c r="V8" s="29" t="s">
        <v>202</v>
      </c>
      <c r="W8" s="0" t="n">
        <f aca="false">R8</f>
        <v>80.8</v>
      </c>
    </row>
    <row r="9" customFormat="false" ht="15" hidden="false" customHeight="false" outlineLevel="0" collapsed="false">
      <c r="A9" s="0" t="str">
        <f aca="false">UPPER(B9)&amp;UPPER(C9)</f>
        <v>DE CONINCKBENOÎT</v>
      </c>
      <c r="B9" s="13" t="s">
        <v>201</v>
      </c>
      <c r="C9" s="13" t="s">
        <v>60</v>
      </c>
      <c r="E9" s="28"/>
      <c r="F9" s="0" t="str">
        <f aca="false">IF(D9&gt;0,ROUND(101-(D9*100/$C$2),2),"")</f>
        <v/>
      </c>
      <c r="I9" s="31"/>
      <c r="J9" s="29"/>
      <c r="K9" s="0" t="str">
        <f aca="false">F9</f>
        <v/>
      </c>
      <c r="M9" s="0" t="str">
        <f aca="false">UPPER(N9)&amp;UPPER(O9)</f>
        <v/>
      </c>
      <c r="N9" s="13"/>
      <c r="O9" s="13"/>
      <c r="Q9" s="31"/>
      <c r="R9" s="0" t="n">
        <f aca="false">ROUND((101-(P9*100/$O$2))*0.8,2)</f>
        <v>80.8</v>
      </c>
      <c r="T9" s="0" t="str">
        <f aca="false">P9&amp;" "&amp;PROPER(O9)&amp;" "</f>
        <v>  </v>
      </c>
      <c r="U9" s="31" t="n">
        <f aca="false">Q9</f>
        <v>0</v>
      </c>
      <c r="V9" s="29" t="s">
        <v>202</v>
      </c>
      <c r="W9" s="0" t="n">
        <f aca="false">R9</f>
        <v>80.8</v>
      </c>
    </row>
    <row r="10" customFormat="false" ht="15" hidden="false" customHeight="false" outlineLevel="0" collapsed="false">
      <c r="A10" s="0" t="str">
        <f aca="false">UPPER(B10)&amp;UPPER(C10)</f>
        <v>LEHAIREDAVID L.</v>
      </c>
      <c r="B10" s="13" t="s">
        <v>220</v>
      </c>
      <c r="C10" s="13" t="s">
        <v>99</v>
      </c>
      <c r="E10" s="28"/>
      <c r="F10" s="0" t="str">
        <f aca="false">IF(D10&gt;0,ROUND(101-(D10*100/$C$2),2),"")</f>
        <v/>
      </c>
      <c r="H10" s="18"/>
      <c r="I10" s="28"/>
      <c r="J10" s="29"/>
      <c r="K10" s="0" t="str">
        <f aca="false">F10</f>
        <v/>
      </c>
      <c r="M10" s="0" t="str">
        <f aca="false">UPPER(N10)&amp;UPPER(O10)</f>
        <v/>
      </c>
      <c r="N10" s="32"/>
      <c r="O10" s="32"/>
      <c r="Q10" s="31"/>
      <c r="R10" s="0" t="n">
        <f aca="false">ROUND((101-(P10*100/$O$2))*0.8,2)</f>
        <v>80.8</v>
      </c>
      <c r="T10" s="0" t="str">
        <f aca="false">P10&amp;" "&amp;PROPER(O10)&amp;" "</f>
        <v>  </v>
      </c>
      <c r="U10" s="31" t="n">
        <f aca="false">Q10</f>
        <v>0</v>
      </c>
      <c r="V10" s="29" t="s">
        <v>202</v>
      </c>
      <c r="W10" s="0" t="n">
        <f aca="false">R10</f>
        <v>80.8</v>
      </c>
    </row>
    <row r="11" customFormat="false" ht="15" hidden="false" customHeight="false" outlineLevel="0" collapsed="false">
      <c r="A11" s="0" t="str">
        <f aca="false">UPPER(B11)&amp;UPPER(C11)</f>
        <v>HUSTINMARC H.</v>
      </c>
      <c r="B11" s="13" t="s">
        <v>221</v>
      </c>
      <c r="C11" s="13" t="s">
        <v>156</v>
      </c>
      <c r="E11" s="28"/>
      <c r="F11" s="0" t="str">
        <f aca="false">IF(D11&gt;0,ROUND(101-(D11*100/$C$2),2),"")</f>
        <v/>
      </c>
      <c r="I11" s="28"/>
      <c r="J11" s="29"/>
      <c r="K11" s="0" t="str">
        <f aca="false">F11</f>
        <v/>
      </c>
      <c r="M11" s="0" t="str">
        <f aca="false">UPPER(N11)&amp;UPPER(O11)</f>
        <v/>
      </c>
      <c r="N11" s="32"/>
      <c r="O11" s="32"/>
      <c r="Q11" s="31"/>
      <c r="R11" s="0" t="n">
        <f aca="false">ROUND((101-(P11*100/$O$2))*0.8,2)</f>
        <v>80.8</v>
      </c>
      <c r="T11" s="0" t="str">
        <f aca="false">P11&amp;" "&amp;PROPER(O11)&amp;" "</f>
        <v>  </v>
      </c>
      <c r="U11" s="31" t="n">
        <f aca="false">Q11</f>
        <v>0</v>
      </c>
      <c r="V11" s="29" t="s">
        <v>202</v>
      </c>
      <c r="W11" s="0" t="n">
        <f aca="false">R11</f>
        <v>80.8</v>
      </c>
    </row>
    <row r="12" customFormat="false" ht="15" hidden="false" customHeight="false" outlineLevel="0" collapsed="false">
      <c r="A12" s="0" t="str">
        <f aca="false">UPPER(B12)&amp;UPPER(C12)</f>
        <v>FABRISHUGO</v>
      </c>
      <c r="B12" s="13" t="s">
        <v>222</v>
      </c>
      <c r="C12" s="13" t="s">
        <v>68</v>
      </c>
      <c r="E12" s="28"/>
      <c r="F12" s="0" t="str">
        <f aca="false">IF(D12&gt;0,ROUND(101-(D12*100/$C$2),2),"")</f>
        <v/>
      </c>
      <c r="I12" s="28"/>
      <c r="J12" s="29"/>
      <c r="K12" s="0" t="str">
        <f aca="false">F12</f>
        <v/>
      </c>
      <c r="M12" s="0" t="str">
        <f aca="false">UPPER(N12)&amp;UPPER(O12)</f>
        <v/>
      </c>
      <c r="N12" s="32"/>
      <c r="O12" s="32"/>
      <c r="Q12" s="31"/>
      <c r="R12" s="0" t="n">
        <f aca="false">ROUND((101-(P12*100/$O$2))*0.8,2)</f>
        <v>80.8</v>
      </c>
      <c r="T12" s="0" t="str">
        <f aca="false">P12&amp;" "&amp;PROPER(O12)&amp;" "</f>
        <v>  </v>
      </c>
      <c r="U12" s="31" t="n">
        <f aca="false">Q12</f>
        <v>0</v>
      </c>
      <c r="V12" s="29" t="s">
        <v>202</v>
      </c>
      <c r="W12" s="0" t="n">
        <f aca="false">R12</f>
        <v>80.8</v>
      </c>
    </row>
    <row r="13" customFormat="false" ht="15" hidden="false" customHeight="false" outlineLevel="0" collapsed="false">
      <c r="A13" s="0" t="str">
        <f aca="false">UPPER(B13)&amp;UPPER(C13)</f>
        <v>EECKHOUTMARC E.</v>
      </c>
      <c r="B13" s="13" t="s">
        <v>223</v>
      </c>
      <c r="C13" s="13" t="s">
        <v>78</v>
      </c>
      <c r="E13" s="28"/>
      <c r="F13" s="0" t="str">
        <f aca="false">IF(D13&gt;0,ROUND(101-(D13*100/$C$2),2),"")</f>
        <v/>
      </c>
      <c r="I13" s="28"/>
      <c r="J13" s="29"/>
      <c r="M13" s="0" t="str">
        <f aca="false">UPPER(N13)&amp;UPPER(O13)</f>
        <v/>
      </c>
      <c r="N13" s="32"/>
      <c r="O13" s="32"/>
      <c r="Q13" s="31"/>
      <c r="R13" s="0" t="n">
        <f aca="false">ROUND((101-(P13*100/$O$2))*0.8,2)</f>
        <v>80.8</v>
      </c>
      <c r="T13" s="0" t="str">
        <f aca="false">P13&amp;" "&amp;PROPER(O13)&amp;" "</f>
        <v>  </v>
      </c>
      <c r="U13" s="31" t="n">
        <f aca="false">Q13</f>
        <v>0</v>
      </c>
      <c r="V13" s="29" t="s">
        <v>202</v>
      </c>
      <c r="W13" s="0" t="n">
        <f aca="false">R13</f>
        <v>80.8</v>
      </c>
    </row>
    <row r="14" customFormat="false" ht="15" hidden="false" customHeight="false" outlineLevel="0" collapsed="false">
      <c r="A14" s="0" t="str">
        <f aca="false">UPPER(B14)&amp;UPPER(C14)</f>
        <v>PLETINCKXSYLVIE P.</v>
      </c>
      <c r="B14" s="32" t="s">
        <v>203</v>
      </c>
      <c r="C14" s="32" t="s">
        <v>72</v>
      </c>
      <c r="E14" s="28"/>
      <c r="F14" s="0" t="str">
        <f aca="false">IF(D14&gt;0,ROUND(101-(D14*100/$C$2),2),"")</f>
        <v/>
      </c>
      <c r="I14" s="28"/>
      <c r="J14" s="29"/>
      <c r="M14" s="0" t="str">
        <f aca="false">UPPER(N14)&amp;UPPER(O14)</f>
        <v/>
      </c>
      <c r="N14" s="32"/>
      <c r="O14" s="32"/>
      <c r="Q14" s="31"/>
      <c r="R14" s="0" t="n">
        <f aca="false">ROUND((101-(P14*100/$O$2))*0.8,2)</f>
        <v>80.8</v>
      </c>
      <c r="T14" s="0" t="str">
        <f aca="false">P14&amp;" "&amp;PROPER(O14)&amp;" "</f>
        <v>  </v>
      </c>
      <c r="U14" s="31" t="n">
        <f aca="false">Q14</f>
        <v>0</v>
      </c>
      <c r="V14" s="29" t="s">
        <v>202</v>
      </c>
      <c r="W14" s="0" t="n">
        <f aca="false">R14</f>
        <v>80.8</v>
      </c>
    </row>
    <row r="15" customFormat="false" ht="15" hidden="false" customHeight="false" outlineLevel="0" collapsed="false">
      <c r="A15" s="0" t="str">
        <f aca="false">UPPER(B15)&amp;UPPER(C15)</f>
        <v>FABRISJONATHAN</v>
      </c>
      <c r="B15" s="13" t="s">
        <v>222</v>
      </c>
      <c r="C15" s="13" t="s">
        <v>83</v>
      </c>
      <c r="E15" s="28"/>
      <c r="F15" s="0" t="str">
        <f aca="false">IF(D15&gt;0,ROUND(101-(D15*100/$C$2),2),"")</f>
        <v/>
      </c>
      <c r="I15" s="28"/>
      <c r="J15" s="29"/>
      <c r="M15" s="0" t="str">
        <f aca="false">UPPER(N15)&amp;UPPER(O15)</f>
        <v/>
      </c>
      <c r="N15" s="32"/>
      <c r="O15" s="32"/>
      <c r="Q15" s="31"/>
      <c r="R15" s="0" t="n">
        <f aca="false">ROUND((101-(P15*100/$O$2))*0.8,2)</f>
        <v>80.8</v>
      </c>
      <c r="T15" s="0" t="str">
        <f aca="false">P15&amp;" "&amp;PROPER(O15)&amp;" "</f>
        <v>  </v>
      </c>
      <c r="U15" s="31" t="n">
        <f aca="false">Q15</f>
        <v>0</v>
      </c>
      <c r="V15" s="29" t="s">
        <v>202</v>
      </c>
      <c r="W15" s="0" t="n">
        <f aca="false">R15</f>
        <v>80.8</v>
      </c>
    </row>
    <row r="16" customFormat="false" ht="15" hidden="false" customHeight="false" outlineLevel="0" collapsed="false">
      <c r="A16" s="0" t="str">
        <f aca="false">UPPER(B16)&amp;UPPER(C16)</f>
        <v>MATONHERMAN</v>
      </c>
      <c r="B16" s="13" t="s">
        <v>224</v>
      </c>
      <c r="C16" s="13" t="s">
        <v>113</v>
      </c>
      <c r="E16" s="28"/>
      <c r="F16" s="0" t="str">
        <f aca="false">IF(D16&gt;0,ROUND(101-(D16*100/$C$2),2),"")</f>
        <v/>
      </c>
      <c r="I16" s="28"/>
      <c r="J16" s="29"/>
      <c r="Q16" s="35"/>
      <c r="T16" s="18" t="s">
        <v>282</v>
      </c>
    </row>
    <row r="17" customFormat="false" ht="15" hidden="false" customHeight="false" outlineLevel="0" collapsed="false">
      <c r="A17" s="0" t="str">
        <f aca="false">UPPER(B17)&amp;UPPER(C17)</f>
        <v>GASKINRUDI</v>
      </c>
      <c r="B17" s="13" t="s">
        <v>213</v>
      </c>
      <c r="C17" s="13" t="s">
        <v>103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DANNEAUCLÉMENTINE</v>
      </c>
      <c r="B18" s="32" t="s">
        <v>215</v>
      </c>
      <c r="C18" s="32" t="s">
        <v>134</v>
      </c>
      <c r="E18" s="35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BRICHETMARTINE B.</v>
      </c>
      <c r="B19" s="32" t="s">
        <v>225</v>
      </c>
      <c r="C19" s="32" t="s">
        <v>141</v>
      </c>
      <c r="E19" s="28"/>
      <c r="F19" s="0" t="str">
        <f aca="false">IF(D19&gt;0,ROUND(101-(D19*100/$C$2),2),"")</f>
        <v/>
      </c>
      <c r="I19" s="28"/>
      <c r="J19" s="29"/>
    </row>
    <row r="20" customFormat="false" ht="15" hidden="false" customHeight="false" outlineLevel="0" collapsed="false">
      <c r="A20" s="0" t="str">
        <f aca="false">UPPER(B20)&amp;UPPER(C20)</f>
        <v>DURITASNJEZANA</v>
      </c>
      <c r="B20" s="32" t="s">
        <v>204</v>
      </c>
      <c r="C20" s="32" t="s">
        <v>139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AISSATOUISSA</v>
      </c>
      <c r="B21" s="32" t="s">
        <v>226</v>
      </c>
      <c r="C21" s="32" t="s">
        <v>227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ALVAREZ BLANCOMANUEL</v>
      </c>
      <c r="B22" s="13" t="s">
        <v>228</v>
      </c>
      <c r="C22" s="13" t="s">
        <v>74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ANDRIESSENSBRIGITTE</v>
      </c>
      <c r="B23" s="32" t="s">
        <v>229</v>
      </c>
      <c r="C23" s="32" t="s">
        <v>117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BEQUETGINETTE</v>
      </c>
      <c r="B24" s="32" t="s">
        <v>230</v>
      </c>
      <c r="C24" s="32" t="s">
        <v>231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BERTHEREAUPASCAL</v>
      </c>
      <c r="B25" s="13" t="s">
        <v>232</v>
      </c>
      <c r="C25" s="13" t="s">
        <v>233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CHALLEEMMANUELLE</v>
      </c>
      <c r="B26" s="32" t="s">
        <v>234</v>
      </c>
      <c r="C26" s="32" t="s">
        <v>143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CHARLIERBAUDOUIN</v>
      </c>
      <c r="B27" s="13" t="s">
        <v>207</v>
      </c>
      <c r="C27" s="13" t="s">
        <v>89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CHARLIERYANNICK</v>
      </c>
      <c r="B28" s="13" t="s">
        <v>207</v>
      </c>
      <c r="C28" s="13" t="s">
        <v>235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COLLARDBERNADETTE</v>
      </c>
      <c r="B29" s="32" t="s">
        <v>236</v>
      </c>
      <c r="C29" s="32" t="s">
        <v>145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COOSEMANSISABELLE C.</v>
      </c>
      <c r="B30" s="32" t="s">
        <v>211</v>
      </c>
      <c r="C30" s="32" t="s">
        <v>101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DE ROECKMONIQUE</v>
      </c>
      <c r="B31" s="32" t="s">
        <v>237</v>
      </c>
      <c r="C31" s="32" t="s">
        <v>105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DEFREYNETHOMAS</v>
      </c>
      <c r="B32" s="13" t="s">
        <v>238</v>
      </c>
      <c r="C32" s="13" t="s">
        <v>239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DOYENFANNY</v>
      </c>
      <c r="B33" s="32" t="s">
        <v>240</v>
      </c>
      <c r="C33" s="32" t="s">
        <v>164</v>
      </c>
      <c r="E33" s="28"/>
      <c r="F33" s="0" t="str">
        <f aca="false">IF(D33&gt;0,ROUND(101-(D33*100/$C$2),2),"")</f>
        <v/>
      </c>
      <c r="I33" s="29"/>
      <c r="J33" s="29"/>
    </row>
    <row r="34" customFormat="false" ht="15" hidden="false" customHeight="false" outlineLevel="0" collapsed="false">
      <c r="A34" s="0" t="str">
        <f aca="false">UPPER(B34)&amp;UPPER(C34)</f>
        <v>DUMONTDOMINIQUE D.</v>
      </c>
      <c r="B34" s="32" t="s">
        <v>241</v>
      </c>
      <c r="C34" s="32" t="s">
        <v>125</v>
      </c>
      <c r="E34" s="28"/>
      <c r="F34" s="0" t="str">
        <f aca="false">IF(D34&gt;0,ROUND(101-(D34*100/$C$2),2),"")</f>
        <v/>
      </c>
      <c r="I34" s="29"/>
      <c r="J34" s="29"/>
    </row>
    <row r="35" customFormat="false" ht="15" hidden="false" customHeight="false" outlineLevel="0" collapsed="false">
      <c r="A35" s="0" t="str">
        <f aca="false">UPPER(B35)&amp;UPPER(C35)</f>
        <v>DURITAZOLIKA</v>
      </c>
      <c r="B35" s="13" t="s">
        <v>204</v>
      </c>
      <c r="C35" s="13" t="s">
        <v>62</v>
      </c>
      <c r="E35" s="28"/>
      <c r="F35" s="0" t="str">
        <f aca="false">IF(D35&gt;0,ROUND(101-(D35*100/$C$2),2),"")</f>
        <v/>
      </c>
      <c r="I35" s="36"/>
    </row>
    <row r="36" customFormat="false" ht="15" hidden="false" customHeight="false" outlineLevel="0" collapsed="false">
      <c r="A36" s="0" t="str">
        <f aca="false">UPPER(B36)&amp;UPPER(C36)</f>
        <v>DURITAJANIKA</v>
      </c>
      <c r="B36" s="13" t="s">
        <v>204</v>
      </c>
      <c r="C36" s="13" t="s">
        <v>128</v>
      </c>
      <c r="E36" s="28"/>
      <c r="F36" s="0" t="str">
        <f aca="false">IF(D36&gt;0,ROUND(101-(D36*100/$C$2),2),"")</f>
        <v/>
      </c>
      <c r="I36" s="36"/>
    </row>
    <row r="37" customFormat="false" ht="15" hidden="false" customHeight="false" outlineLevel="0" collapsed="false">
      <c r="A37" s="0" t="str">
        <f aca="false">UPPER(B37)&amp;UPPER(C37)</f>
        <v>DURITALILIAN</v>
      </c>
      <c r="B37" s="13" t="s">
        <v>204</v>
      </c>
      <c r="C37" s="13" t="s">
        <v>152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FAUCONNIERISABELLE F.</v>
      </c>
      <c r="B38" s="32" t="s">
        <v>242</v>
      </c>
      <c r="C38" s="32" t="s">
        <v>243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FIACCAPRILECARMELA</v>
      </c>
      <c r="B39" s="32" t="s">
        <v>244</v>
      </c>
      <c r="C39" s="32" t="s">
        <v>245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FONTAINEAMÉLIE</v>
      </c>
      <c r="B40" s="32" t="s">
        <v>246</v>
      </c>
      <c r="C40" s="32" t="s">
        <v>80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FURNARIROBERTO</v>
      </c>
      <c r="B41" s="13" t="s">
        <v>247</v>
      </c>
      <c r="C41" s="13" t="s">
        <v>64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GAGNONMARIE-JOSÉE</v>
      </c>
      <c r="B42" s="32" t="s">
        <v>248</v>
      </c>
      <c r="C42" s="32" t="s">
        <v>97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GINEPROLAURENCE</v>
      </c>
      <c r="B43" s="32" t="s">
        <v>249</v>
      </c>
      <c r="C43" s="32" t="s">
        <v>166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GLIBERTLAETITIA</v>
      </c>
      <c r="B44" s="32" t="s">
        <v>250</v>
      </c>
      <c r="C44" s="32" t="s">
        <v>85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HAYETTEELOÏSE</v>
      </c>
      <c r="B45" s="13" t="s">
        <v>251</v>
      </c>
      <c r="C45" s="13" t="s">
        <v>170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LAGAERTRITA</v>
      </c>
      <c r="B46" s="32" t="s">
        <v>209</v>
      </c>
      <c r="C46" s="32" t="s">
        <v>91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LANGHENDRIESDOMINIQUE L.</v>
      </c>
      <c r="B47" s="32" t="s">
        <v>252</v>
      </c>
      <c r="C47" s="32" t="s">
        <v>130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LEHAIREFRANCIS</v>
      </c>
      <c r="B48" s="13" t="s">
        <v>220</v>
      </c>
      <c r="C48" s="13" t="s">
        <v>253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LEHAIREIVAN</v>
      </c>
      <c r="B49" s="13" t="s">
        <v>220</v>
      </c>
      <c r="C49" s="13" t="s">
        <v>162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MAHYSYLVIE M.</v>
      </c>
      <c r="B50" s="32" t="s">
        <v>254</v>
      </c>
      <c r="C50" s="32" t="s">
        <v>127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MAJAQUENTIN</v>
      </c>
      <c r="B51" s="13" t="s">
        <v>255</v>
      </c>
      <c r="C51" s="13" t="s">
        <v>95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MAROTTAROCCO</v>
      </c>
      <c r="B52" s="13" t="s">
        <v>256</v>
      </c>
      <c r="C52" s="13" t="s">
        <v>168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MARTINPATRICIA</v>
      </c>
      <c r="B53" s="32" t="s">
        <v>257</v>
      </c>
      <c r="C53" s="32" t="s">
        <v>107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MEHOUDENSALAIN</v>
      </c>
      <c r="B54" s="13" t="s">
        <v>258</v>
      </c>
      <c r="C54" s="13" t="s">
        <v>259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MERTENSANNE</v>
      </c>
      <c r="B55" s="32" t="s">
        <v>260</v>
      </c>
      <c r="C55" s="32" t="s">
        <v>119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MINOTJÉRÔME</v>
      </c>
      <c r="B56" s="13" t="s">
        <v>261</v>
      </c>
      <c r="C56" s="13" t="s">
        <v>109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MORO LAVADOAMBROSIO</v>
      </c>
      <c r="B57" s="13" t="s">
        <v>262</v>
      </c>
      <c r="C57" s="13" t="s">
        <v>263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PARADADAVID P.</v>
      </c>
      <c r="B58" s="13" t="s">
        <v>264</v>
      </c>
      <c r="C58" s="13" t="s">
        <v>82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PLETINCKXISABELLE P.</v>
      </c>
      <c r="B59" s="32" t="s">
        <v>203</v>
      </c>
      <c r="C59" s="32" t="s">
        <v>159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QUIEVREUXEDDY</v>
      </c>
      <c r="B60" s="13" t="s">
        <v>265</v>
      </c>
      <c r="C60" s="13" t="s">
        <v>132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RUBAYCHRISTOPHE</v>
      </c>
      <c r="B61" s="13" t="s">
        <v>208</v>
      </c>
      <c r="C61" s="13" t="s">
        <v>70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SIRAUXLAURENT</v>
      </c>
      <c r="B62" s="13" t="s">
        <v>266</v>
      </c>
      <c r="C62" s="13" t="s">
        <v>151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TCHATCHOUANG NANAPRUDENCE</v>
      </c>
      <c r="B63" s="32" t="s">
        <v>267</v>
      </c>
      <c r="C63" s="32" t="s">
        <v>121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TRAENMARTINE T.</v>
      </c>
      <c r="B64" s="32" t="s">
        <v>268</v>
      </c>
      <c r="C64" s="32" t="s">
        <v>178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VAN ERTBRUGGENJOHAN</v>
      </c>
      <c r="B65" s="13" t="s">
        <v>269</v>
      </c>
      <c r="C65" s="13" t="s">
        <v>270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VANCUTSEMBERTRAND</v>
      </c>
      <c r="B66" s="13" t="s">
        <v>205</v>
      </c>
      <c r="C66" s="13" t="s">
        <v>87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VANHOUCHELAURENT</v>
      </c>
      <c r="B67" s="13" t="s">
        <v>271</v>
      </c>
      <c r="C67" s="13" t="s">
        <v>151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13" t="s">
        <v>272</v>
      </c>
      <c r="C68" s="13" t="s">
        <v>58</v>
      </c>
      <c r="E68" s="28"/>
      <c r="F68" s="0" t="str">
        <f aca="false">IF(D68&gt;0,ROUND(101-(D68*100/$C$2),2),"")</f>
        <v/>
      </c>
    </row>
    <row r="69" customFormat="false" ht="15" hidden="false" customHeight="false" outlineLevel="0" collapsed="false">
      <c r="B69" s="13" t="s">
        <v>273</v>
      </c>
      <c r="C69" s="13" t="s">
        <v>274</v>
      </c>
      <c r="E69" s="28"/>
      <c r="F69" s="0" t="str">
        <f aca="false">IF(D69&gt;0,ROUND(101-(D69*100/$C$2),2),"")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9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N16" activeCellId="0" sqref="N1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283</v>
      </c>
      <c r="C1" s="21"/>
      <c r="N1" s="26" t="s">
        <v>193</v>
      </c>
      <c r="O1" s="21"/>
    </row>
    <row r="2" customFormat="false" ht="15" hidden="false" customHeight="false" outlineLevel="0" collapsed="false">
      <c r="B2" s="13" t="s">
        <v>194</v>
      </c>
      <c r="C2" s="13" t="n">
        <v>76</v>
      </c>
      <c r="H2" s="1" t="s">
        <v>195</v>
      </c>
      <c r="N2" s="0" t="s">
        <v>194</v>
      </c>
      <c r="O2" s="0" t="n">
        <v>74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284</v>
      </c>
      <c r="I3" s="31" t="n">
        <v>0.0242013888888889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280</v>
      </c>
      <c r="U3" s="31" t="n">
        <v>0.0121990740740741</v>
      </c>
      <c r="V3" s="29"/>
    </row>
    <row r="4" customFormat="false" ht="15" hidden="false" customHeight="false" outlineLevel="0" collapsed="false">
      <c r="A4" s="0" t="str">
        <f aca="false">UPPER(B4)&amp;UPPER(C4)</f>
        <v>HOCQUETBENJAMIN</v>
      </c>
      <c r="B4" s="13" t="s">
        <v>216</v>
      </c>
      <c r="C4" s="13" t="s">
        <v>93</v>
      </c>
      <c r="D4" s="0" t="n">
        <v>20</v>
      </c>
      <c r="E4" s="28" t="n">
        <v>0.0326851851851852</v>
      </c>
      <c r="F4" s="0" t="n">
        <f aca="false">IF(D4&gt;0,ROUND(101-(D4*100/$C$2),2),"")</f>
        <v>74.68</v>
      </c>
      <c r="H4" s="0" t="str">
        <f aca="false">D4&amp;" "&amp;PROPER(C4)&amp;" "</f>
        <v>20 Benjamin </v>
      </c>
      <c r="I4" s="31" t="n">
        <f aca="false">E4</f>
        <v>0.0326851851851852</v>
      </c>
      <c r="J4" s="29" t="s">
        <v>202</v>
      </c>
      <c r="K4" s="0" t="n">
        <f aca="false">F4</f>
        <v>74.68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9</v>
      </c>
      <c r="Q4" s="31" t="n">
        <v>0.0143518518518519</v>
      </c>
      <c r="R4" s="0" t="n">
        <f aca="false">ROUND((101-(P4*100/$O$2))*0.8,2)</f>
        <v>71.07</v>
      </c>
      <c r="T4" s="0" t="str">
        <f aca="false">P4&amp;" "&amp;PROPER(O4)&amp;" "</f>
        <v>9 Hugo </v>
      </c>
      <c r="U4" s="31" t="n">
        <f aca="false">Q4</f>
        <v>0.0143518518518519</v>
      </c>
      <c r="V4" s="29" t="s">
        <v>202</v>
      </c>
      <c r="W4" s="0" t="n">
        <f aca="false">R4</f>
        <v>71.07</v>
      </c>
    </row>
    <row r="5" customFormat="false" ht="15" hidden="false" customHeight="false" outlineLevel="0" collapsed="false">
      <c r="A5" s="0" t="str">
        <f aca="false">UPPER(B5)&amp;UPPER(C5)</f>
        <v>DERIDDERRODNEY</v>
      </c>
      <c r="B5" s="13" t="s">
        <v>217</v>
      </c>
      <c r="C5" s="13" t="s">
        <v>76</v>
      </c>
      <c r="D5" s="0" t="n">
        <v>29</v>
      </c>
      <c r="E5" s="28" t="n">
        <v>0.0338657407407407</v>
      </c>
      <c r="F5" s="0" t="n">
        <f aca="false">IF(D5&gt;0,ROUND(101-(D5*100/$C$2),2),"")</f>
        <v>62.84</v>
      </c>
      <c r="H5" s="0" t="str">
        <f aca="false">D5&amp;" "&amp;PROPER(C5)&amp;" "</f>
        <v>29 Rodney </v>
      </c>
      <c r="I5" s="31" t="n">
        <f aca="false">E5</f>
        <v>0.0338657407407407</v>
      </c>
      <c r="J5" s="29" t="s">
        <v>202</v>
      </c>
      <c r="K5" s="0" t="n">
        <f aca="false">F5</f>
        <v>62.84</v>
      </c>
      <c r="M5" s="0" t="str">
        <f aca="false">UPPER(N5)&amp;UPPER(O5)</f>
        <v>EECKHOUTMARC E.</v>
      </c>
      <c r="N5" s="13" t="s">
        <v>223</v>
      </c>
      <c r="O5" s="13" t="s">
        <v>78</v>
      </c>
      <c r="P5" s="0" t="n">
        <v>11</v>
      </c>
      <c r="Q5" s="31" t="n">
        <v>0.0157407407407407</v>
      </c>
      <c r="R5" s="0" t="n">
        <f aca="false">ROUND((101-(P5*100/$O$2))*0.8,2)</f>
        <v>68.91</v>
      </c>
      <c r="T5" s="0" t="str">
        <f aca="false">P5&amp;" "&amp;PROPER(O5)&amp;" "</f>
        <v>11 Marc E. </v>
      </c>
      <c r="U5" s="31" t="n">
        <f aca="false">Q5</f>
        <v>0.0157407407407407</v>
      </c>
      <c r="V5" s="29" t="s">
        <v>202</v>
      </c>
      <c r="W5" s="0" t="n">
        <f aca="false">R5</f>
        <v>68.91</v>
      </c>
    </row>
    <row r="6" customFormat="false" ht="15" hidden="false" customHeight="false" outlineLevel="0" collapsed="false">
      <c r="A6" s="0" t="str">
        <f aca="false">UPPER(B6)&amp;UPPER(C6)</f>
        <v>WASTERZAKFREDERIK</v>
      </c>
      <c r="B6" s="13" t="s">
        <v>218</v>
      </c>
      <c r="C6" s="13" t="s">
        <v>111</v>
      </c>
      <c r="D6" s="0" t="n">
        <v>52</v>
      </c>
      <c r="E6" s="28" t="n">
        <v>0.037662037037037</v>
      </c>
      <c r="F6" s="0" t="n">
        <f aca="false">IF(D6&gt;0,ROUND(101-(D6*100/$C$2),2),"")</f>
        <v>32.58</v>
      </c>
      <c r="H6" s="0" t="str">
        <f aca="false">D6&amp;" "&amp;PROPER(C6)&amp;" "</f>
        <v>52 Frederik </v>
      </c>
      <c r="I6" s="31" t="n">
        <f aca="false">E6</f>
        <v>0.037662037037037</v>
      </c>
      <c r="J6" s="29" t="s">
        <v>202</v>
      </c>
      <c r="K6" s="0" t="n">
        <f aca="false">F6</f>
        <v>32.58</v>
      </c>
      <c r="M6" s="0" t="str">
        <f aca="false">UPPER(N6)&amp;UPPER(O6)</f>
        <v>PLETINCKXSYLVIE P.</v>
      </c>
      <c r="N6" s="32" t="s">
        <v>203</v>
      </c>
      <c r="O6" s="32" t="s">
        <v>72</v>
      </c>
      <c r="P6" s="0" t="n">
        <v>14</v>
      </c>
      <c r="Q6" s="31" t="n">
        <v>0.0165740740740741</v>
      </c>
      <c r="R6" s="0" t="n">
        <f aca="false">ROUND((101-(P6*100/$O$2))*0.8,2)</f>
        <v>65.66</v>
      </c>
      <c r="T6" s="0" t="str">
        <f aca="false">P6&amp;" "&amp;PROPER(O6)&amp;" "</f>
        <v>14 Sylvie P. </v>
      </c>
      <c r="U6" s="31" t="n">
        <f aca="false">Q6</f>
        <v>0.0165740740740741</v>
      </c>
      <c r="V6" s="29" t="s">
        <v>202</v>
      </c>
      <c r="W6" s="0" t="n">
        <f aca="false">R6</f>
        <v>65.66</v>
      </c>
    </row>
    <row r="7" customFormat="false" ht="15" hidden="false" customHeight="false" outlineLevel="0" collapsed="false">
      <c r="A7" s="0" t="str">
        <f aca="false">UPPER(B7)&amp;UPPER(C7)</f>
        <v>DE CONINCKBENOÎT</v>
      </c>
      <c r="B7" s="13" t="s">
        <v>201</v>
      </c>
      <c r="C7" s="13" t="s">
        <v>60</v>
      </c>
      <c r="D7" s="0" t="n">
        <v>57</v>
      </c>
      <c r="E7" s="28" t="n">
        <v>0.0385763888888889</v>
      </c>
      <c r="F7" s="0" t="n">
        <f aca="false">IF(D7&gt;0,ROUND(101-(D7*100/$C$2),2),"")</f>
        <v>26</v>
      </c>
      <c r="H7" s="0" t="str">
        <f aca="false">D7&amp;" "&amp;PROPER(C7)&amp;" "</f>
        <v>57 Benoît </v>
      </c>
      <c r="I7" s="31" t="n">
        <f aca="false">E7</f>
        <v>0.0385763888888889</v>
      </c>
      <c r="J7" s="29" t="s">
        <v>202</v>
      </c>
      <c r="K7" s="0" t="n">
        <f aca="false">F7</f>
        <v>26</v>
      </c>
      <c r="M7" s="0" t="str">
        <f aca="false">UPPER(N7)&amp;UPPER(O7)</f>
        <v>FABRISJONATHAN</v>
      </c>
      <c r="N7" s="13" t="s">
        <v>222</v>
      </c>
      <c r="O7" s="13" t="s">
        <v>83</v>
      </c>
      <c r="P7" s="0" t="n">
        <v>15</v>
      </c>
      <c r="Q7" s="31" t="n">
        <v>0.0169097222222222</v>
      </c>
      <c r="R7" s="0" t="n">
        <f aca="false">ROUND((101-(P7*100/$O$2))*0.8,2)</f>
        <v>64.58</v>
      </c>
      <c r="T7" s="0" t="str">
        <f aca="false">P7&amp;" "&amp;PROPER(O7)&amp;" "</f>
        <v>15 Jonathan </v>
      </c>
      <c r="U7" s="31" t="n">
        <f aca="false">Q7</f>
        <v>0.0169097222222222</v>
      </c>
      <c r="V7" s="29" t="s">
        <v>202</v>
      </c>
      <c r="W7" s="0" t="n">
        <f aca="false">R7</f>
        <v>64.58</v>
      </c>
    </row>
    <row r="8" customFormat="false" ht="15" hidden="false" customHeight="false" outlineLevel="0" collapsed="false">
      <c r="A8" s="0" t="str">
        <f aca="false">UPPER(B8)&amp;UPPER(C8)</f>
        <v>LEHAIREDAVID L.</v>
      </c>
      <c r="B8" s="13" t="s">
        <v>220</v>
      </c>
      <c r="C8" s="13" t="s">
        <v>99</v>
      </c>
      <c r="D8" s="0" t="n">
        <v>58</v>
      </c>
      <c r="E8" s="28" t="n">
        <v>0.0386458333333333</v>
      </c>
      <c r="F8" s="0" t="n">
        <f aca="false">IF(D8&gt;0,ROUND(101-(D8*100/$C$2),2),"")</f>
        <v>24.68</v>
      </c>
      <c r="H8" s="0" t="str">
        <f aca="false">D8&amp;" "&amp;PROPER(C8)&amp;" "</f>
        <v>58 David L. </v>
      </c>
      <c r="I8" s="31" t="n">
        <f aca="false">E8</f>
        <v>0.0386458333333333</v>
      </c>
      <c r="J8" s="29" t="s">
        <v>202</v>
      </c>
      <c r="K8" s="0" t="n">
        <f aca="false">F8</f>
        <v>24.68</v>
      </c>
      <c r="M8" s="0" t="str">
        <f aca="false">UPPER(N8)&amp;UPPER(O8)</f>
        <v>MATONHERMAN</v>
      </c>
      <c r="N8" s="13" t="s">
        <v>224</v>
      </c>
      <c r="O8" s="13" t="s">
        <v>113</v>
      </c>
      <c r="P8" s="0" t="n">
        <v>18</v>
      </c>
      <c r="Q8" s="31" t="n">
        <v>0.0175810185185185</v>
      </c>
      <c r="R8" s="0" t="n">
        <f aca="false">ROUND((101-(P8*100/$O$2))*0.8,2)</f>
        <v>61.34</v>
      </c>
      <c r="T8" s="0" t="str">
        <f aca="false">P8&amp;" "&amp;PROPER(O8)&amp;" "</f>
        <v>18 Herman </v>
      </c>
      <c r="U8" s="31" t="n">
        <f aca="false">Q8</f>
        <v>0.0175810185185185</v>
      </c>
      <c r="V8" s="29" t="s">
        <v>202</v>
      </c>
      <c r="W8" s="0" t="n">
        <f aca="false">R8</f>
        <v>61.34</v>
      </c>
    </row>
    <row r="9" customFormat="false" ht="15" hidden="false" customHeight="false" outlineLevel="0" collapsed="false">
      <c r="A9" s="0" t="str">
        <f aca="false">UPPER(B9)&amp;UPPER(C9)</f>
        <v>HUSTINMARC H.</v>
      </c>
      <c r="B9" s="13" t="s">
        <v>221</v>
      </c>
      <c r="C9" s="13" t="s">
        <v>156</v>
      </c>
      <c r="D9" s="0" t="n">
        <v>65</v>
      </c>
      <c r="E9" s="28" t="n">
        <v>0.040787037037037</v>
      </c>
      <c r="F9" s="0" t="n">
        <f aca="false">IF(D9&gt;0,ROUND(101-(D9*100/$C$2),2),"")</f>
        <v>15.47</v>
      </c>
      <c r="H9" s="0" t="str">
        <f aca="false">D9&amp;" "&amp;PROPER(C9)&amp;" "</f>
        <v>65 Marc H. </v>
      </c>
      <c r="I9" s="31" t="n">
        <f aca="false">E9</f>
        <v>0.040787037037037</v>
      </c>
      <c r="J9" s="29" t="s">
        <v>202</v>
      </c>
      <c r="K9" s="0" t="n">
        <f aca="false">F9</f>
        <v>15.47</v>
      </c>
      <c r="M9" s="0" t="str">
        <f aca="false">UPPER(N9)&amp;UPPER(O9)</f>
        <v>GASKINRUDI</v>
      </c>
      <c r="N9" s="13" t="s">
        <v>213</v>
      </c>
      <c r="O9" s="13" t="s">
        <v>103</v>
      </c>
      <c r="P9" s="0" t="n">
        <v>26</v>
      </c>
      <c r="Q9" s="31" t="n">
        <v>0.0184143518518519</v>
      </c>
      <c r="R9" s="0" t="n">
        <f aca="false">ROUND((101-(P9*100/$O$2))*0.8,2)</f>
        <v>52.69</v>
      </c>
      <c r="T9" s="0" t="str">
        <f aca="false">P9&amp;" "&amp;PROPER(O9)&amp;" "</f>
        <v>26 Rudi </v>
      </c>
      <c r="U9" s="31" t="n">
        <f aca="false">Q9</f>
        <v>0.0184143518518519</v>
      </c>
      <c r="V9" s="29" t="s">
        <v>202</v>
      </c>
      <c r="W9" s="0" t="n">
        <f aca="false">R9</f>
        <v>52.69</v>
      </c>
    </row>
    <row r="10" customFormat="false" ht="15" hidden="false" customHeight="false" outlineLevel="0" collapsed="false">
      <c r="A10" s="0" t="str">
        <f aca="false">UPPER(B10)&amp;UPPER(C10)</f>
        <v>FABRISHUGO</v>
      </c>
      <c r="B10" s="13" t="s">
        <v>222</v>
      </c>
      <c r="C10" s="13" t="s">
        <v>68</v>
      </c>
      <c r="E10" s="28"/>
      <c r="F10" s="0" t="str">
        <f aca="false">IF(D10&gt;0,ROUND(101-(D10*100/$C$2),2),"")</f>
        <v/>
      </c>
      <c r="H10" s="18" t="s">
        <v>285</v>
      </c>
      <c r="I10" s="28"/>
      <c r="J10" s="29"/>
      <c r="K10" s="0" t="str">
        <f aca="false">F10</f>
        <v/>
      </c>
      <c r="M10" s="0" t="str">
        <f aca="false">UPPER(N10)&amp;UPPER(O10)</f>
        <v>IMPENSVIRGINIE I.</v>
      </c>
      <c r="N10" s="32" t="s">
        <v>276</v>
      </c>
      <c r="O10" s="32" t="s">
        <v>136</v>
      </c>
      <c r="P10" s="0" t="n">
        <v>41</v>
      </c>
      <c r="Q10" s="31" t="n">
        <v>0.0209375</v>
      </c>
      <c r="R10" s="0" t="n">
        <f aca="false">ROUND((101-(P10*100/$O$2))*0.8,2)</f>
        <v>36.48</v>
      </c>
      <c r="T10" s="0" t="str">
        <f aca="false">P10&amp;" "&amp;PROPER(O10)&amp;" "</f>
        <v>41 Virginie I. </v>
      </c>
      <c r="U10" s="31" t="n">
        <f aca="false">Q10</f>
        <v>0.0209375</v>
      </c>
      <c r="V10" s="29" t="s">
        <v>202</v>
      </c>
      <c r="W10" s="0" t="n">
        <f aca="false">R10</f>
        <v>36.48</v>
      </c>
    </row>
    <row r="11" customFormat="false" ht="15" hidden="false" customHeight="false" outlineLevel="0" collapsed="false">
      <c r="A11" s="0" t="str">
        <f aca="false">UPPER(B11)&amp;UPPER(C11)</f>
        <v>EECKHOUTMARC E.</v>
      </c>
      <c r="B11" s="13" t="s">
        <v>223</v>
      </c>
      <c r="C11" s="13" t="s">
        <v>78</v>
      </c>
      <c r="E11" s="28"/>
      <c r="F11" s="0" t="str">
        <f aca="false">IF(D11&gt;0,ROUND(101-(D11*100/$C$2),2),"")</f>
        <v/>
      </c>
      <c r="I11" s="28"/>
      <c r="J11" s="29"/>
      <c r="K11" s="0" t="str">
        <f aca="false">F11</f>
        <v/>
      </c>
      <c r="M11" s="0" t="str">
        <f aca="false">UPPER(N11)&amp;UPPER(O11)</f>
        <v>DANNEAUCLÉMENTINE</v>
      </c>
      <c r="N11" s="32" t="s">
        <v>215</v>
      </c>
      <c r="O11" s="32" t="s">
        <v>134</v>
      </c>
      <c r="P11" s="0" t="n">
        <v>52</v>
      </c>
      <c r="Q11" s="31" t="n">
        <v>0.0227777777777778</v>
      </c>
      <c r="R11" s="0" t="n">
        <f aca="false">ROUND((101-(P11*100/$O$2))*0.8,2)</f>
        <v>24.58</v>
      </c>
      <c r="T11" s="0" t="str">
        <f aca="false">P11&amp;" "&amp;PROPER(O11)&amp;" "</f>
        <v>52 Clémentine </v>
      </c>
      <c r="U11" s="31" t="n">
        <f aca="false">Q11</f>
        <v>0.0227777777777778</v>
      </c>
      <c r="V11" s="29" t="s">
        <v>202</v>
      </c>
      <c r="W11" s="0" t="n">
        <f aca="false">R11</f>
        <v>24.58</v>
      </c>
    </row>
    <row r="12" customFormat="false" ht="15" hidden="false" customHeight="false" outlineLevel="0" collapsed="false">
      <c r="A12" s="0" t="str">
        <f aca="false">UPPER(B12)&amp;UPPER(C12)</f>
        <v>PLETINCKXSYLVIE P.</v>
      </c>
      <c r="B12" s="32" t="s">
        <v>203</v>
      </c>
      <c r="C12" s="32" t="s">
        <v>72</v>
      </c>
      <c r="E12" s="28"/>
      <c r="F12" s="0" t="str">
        <f aca="false">IF(D12&gt;0,ROUND(101-(D12*100/$C$2),2),"")</f>
        <v/>
      </c>
      <c r="I12" s="28"/>
      <c r="J12" s="29"/>
      <c r="K12" s="0" t="str">
        <f aca="false">F12</f>
        <v/>
      </c>
      <c r="M12" s="0" t="str">
        <f aca="false">UPPER(N12)&amp;UPPER(O12)</f>
        <v>PANISVIRGINIE P.</v>
      </c>
      <c r="N12" s="32" t="s">
        <v>278</v>
      </c>
      <c r="O12" s="32" t="s">
        <v>154</v>
      </c>
      <c r="P12" s="0" t="n">
        <v>55</v>
      </c>
      <c r="Q12" s="31" t="n">
        <v>0.0232523148148148</v>
      </c>
      <c r="R12" s="0" t="n">
        <f aca="false">ROUND((101-(P12*100/$O$2))*0.8,2)</f>
        <v>21.34</v>
      </c>
      <c r="T12" s="0" t="str">
        <f aca="false">P12&amp;" "&amp;PROPER(O12)&amp;" "</f>
        <v>55 Virginie P. </v>
      </c>
      <c r="U12" s="31" t="n">
        <f aca="false">Q12</f>
        <v>0.0232523148148148</v>
      </c>
      <c r="V12" s="29" t="s">
        <v>202</v>
      </c>
      <c r="W12" s="0" t="n">
        <f aca="false">R12</f>
        <v>21.34</v>
      </c>
    </row>
    <row r="13" customFormat="false" ht="15" hidden="false" customHeight="false" outlineLevel="0" collapsed="false">
      <c r="A13" s="0" t="str">
        <f aca="false">UPPER(B13)&amp;UPPER(C13)</f>
        <v>FABRISJONATHAN</v>
      </c>
      <c r="B13" s="13" t="s">
        <v>222</v>
      </c>
      <c r="C13" s="13" t="s">
        <v>83</v>
      </c>
      <c r="E13" s="28"/>
      <c r="F13" s="0" t="str">
        <f aca="false">IF(D13&gt;0,ROUND(101-(D13*100/$C$2),2),"")</f>
        <v/>
      </c>
      <c r="I13" s="28"/>
      <c r="J13" s="29"/>
      <c r="M13" s="0" t="str">
        <f aca="false">UPPER(N13)&amp;UPPER(O13)</f>
        <v>BRICHETMARTINE B.</v>
      </c>
      <c r="N13" s="32" t="s">
        <v>225</v>
      </c>
      <c r="O13" s="32" t="s">
        <v>141</v>
      </c>
      <c r="P13" s="0" t="n">
        <v>64</v>
      </c>
      <c r="Q13" s="31" t="n">
        <v>0.0260300925925926</v>
      </c>
      <c r="R13" s="0" t="n">
        <f aca="false">ROUND((101-(P13*100/$O$2))*0.8,2)</f>
        <v>11.61</v>
      </c>
      <c r="T13" s="0" t="str">
        <f aca="false">P13&amp;" "&amp;PROPER(O13)&amp;" "</f>
        <v>64 Martine B. </v>
      </c>
      <c r="U13" s="31" t="n">
        <f aca="false">Q13</f>
        <v>0.0260300925925926</v>
      </c>
      <c r="V13" s="29" t="s">
        <v>202</v>
      </c>
      <c r="W13" s="0" t="n">
        <f aca="false">R13</f>
        <v>11.61</v>
      </c>
    </row>
    <row r="14" customFormat="false" ht="15" hidden="false" customHeight="false" outlineLevel="0" collapsed="false">
      <c r="A14" s="0" t="str">
        <f aca="false">UPPER(B14)&amp;UPPER(C14)</f>
        <v>MATONHERMAN</v>
      </c>
      <c r="B14" s="13" t="s">
        <v>224</v>
      </c>
      <c r="C14" s="13" t="s">
        <v>113</v>
      </c>
      <c r="E14" s="28"/>
      <c r="F14" s="0" t="str">
        <f aca="false">IF(D14&gt;0,ROUND(101-(D14*100/$C$2),2),"")</f>
        <v/>
      </c>
      <c r="I14" s="28"/>
      <c r="J14" s="29"/>
      <c r="M14" s="0" t="str">
        <f aca="false">UPPER(N14)&amp;UPPER(O14)</f>
        <v>MALANDINIANN</v>
      </c>
      <c r="N14" s="32" t="s">
        <v>286</v>
      </c>
      <c r="O14" s="32" t="s">
        <v>172</v>
      </c>
      <c r="P14" s="0" t="n">
        <v>65</v>
      </c>
      <c r="Q14" s="31" t="n">
        <v>0.0264930555555556</v>
      </c>
      <c r="R14" s="0" t="n">
        <f aca="false">ROUND((101-(P14*100/$O$2))*0.8,2)</f>
        <v>10.53</v>
      </c>
      <c r="T14" s="0" t="str">
        <f aca="false">P14&amp;" "&amp;PROPER(O14)&amp;" "</f>
        <v>65 Ann </v>
      </c>
      <c r="U14" s="31" t="n">
        <f aca="false">Q14</f>
        <v>0.0264930555555556</v>
      </c>
      <c r="V14" s="29" t="s">
        <v>202</v>
      </c>
      <c r="W14" s="0" t="n">
        <f aca="false">R14</f>
        <v>10.53</v>
      </c>
    </row>
    <row r="15" customFormat="false" ht="13.8" hidden="false" customHeight="false" outlineLevel="0" collapsed="false">
      <c r="A15" s="0" t="str">
        <f aca="false">UPPER(B15)&amp;UPPER(C15)</f>
        <v>GASKINRUDI</v>
      </c>
      <c r="B15" s="13" t="s">
        <v>213</v>
      </c>
      <c r="C15" s="13" t="s">
        <v>103</v>
      </c>
      <c r="E15" s="28"/>
      <c r="F15" s="0" t="str">
        <f aca="false">IF(D15&gt;0,ROUND(101-(D15*100/$C$2),2),"")</f>
        <v/>
      </c>
      <c r="I15" s="28"/>
      <c r="J15" s="29"/>
      <c r="M15" s="0" t="str">
        <f aca="false">UPPER(N15)&amp;UPPER(O15)</f>
        <v>DURITASNJEZANA</v>
      </c>
      <c r="N15" s="32" t="s">
        <v>204</v>
      </c>
      <c r="O15" s="32" t="s">
        <v>139</v>
      </c>
      <c r="P15" s="0" t="n">
        <v>66</v>
      </c>
      <c r="Q15" s="31" t="n">
        <v>0.0265393518518519</v>
      </c>
      <c r="R15" s="0" t="n">
        <f aca="false">ROUND((101-(P15*100/$O$2))*0.8,2)</f>
        <v>9.45</v>
      </c>
      <c r="T15" s="0" t="str">
        <f aca="false">P15&amp;" "&amp;PROPER(O15)&amp;" "</f>
        <v>66 Snjezana </v>
      </c>
      <c r="U15" s="31" t="n">
        <f aca="false">Q15</f>
        <v>0.0265393518518519</v>
      </c>
      <c r="V15" s="29" t="s">
        <v>202</v>
      </c>
      <c r="W15" s="0" t="n">
        <f aca="false">R15</f>
        <v>9.45</v>
      </c>
    </row>
    <row r="16" customFormat="false" ht="13.8" hidden="false" customHeight="false" outlineLevel="0" collapsed="false">
      <c r="A16" s="0" t="str">
        <f aca="false">UPPER(B16)&amp;UPPER(C16)</f>
        <v>DANNEAUCLÉMENTINE</v>
      </c>
      <c r="B16" s="32" t="s">
        <v>215</v>
      </c>
      <c r="C16" s="32" t="s">
        <v>134</v>
      </c>
      <c r="E16" s="35"/>
      <c r="F16" s="0" t="str">
        <f aca="false">IF(D16&gt;0,ROUND(101-(D16*100/$C$2),2),"")</f>
        <v/>
      </c>
      <c r="I16" s="28"/>
      <c r="J16" s="29"/>
      <c r="M16" s="0" t="str">
        <f aca="false">UPPER(N16)&amp;UPPER(O16)</f>
        <v>CLAECHRISTIANE</v>
      </c>
      <c r="N16" s="32" t="s">
        <v>287</v>
      </c>
      <c r="O16" s="32" t="s">
        <v>176</v>
      </c>
      <c r="P16" s="0" t="n">
        <v>69</v>
      </c>
      <c r="Q16" s="31" t="n">
        <v>0.027037037037037</v>
      </c>
      <c r="R16" s="0" t="n">
        <f aca="false">ROUND((101-(P16*100/$O$2))*0.8,2)</f>
        <v>6.21</v>
      </c>
      <c r="T16" s="18" t="s">
        <v>282</v>
      </c>
    </row>
    <row r="17" customFormat="false" ht="15" hidden="false" customHeight="false" outlineLevel="0" collapsed="false">
      <c r="A17" s="0" t="str">
        <f aca="false">UPPER(B17)&amp;UPPER(C17)</f>
        <v>BRICHETMARTINE B.</v>
      </c>
      <c r="B17" s="32" t="s">
        <v>225</v>
      </c>
      <c r="C17" s="32" t="s">
        <v>141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DURITASNJEZANA</v>
      </c>
      <c r="B18" s="32" t="s">
        <v>204</v>
      </c>
      <c r="C18" s="32" t="s">
        <v>139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AISSATOUISSA</v>
      </c>
      <c r="B19" s="32" t="s">
        <v>226</v>
      </c>
      <c r="C19" s="32" t="s">
        <v>227</v>
      </c>
      <c r="E19" s="28"/>
      <c r="F19" s="0" t="str">
        <f aca="false">IF(D19&gt;0,ROUND(101-(D19*100/$C$2),2),"")</f>
        <v/>
      </c>
      <c r="I19" s="28"/>
      <c r="J19" s="29"/>
    </row>
    <row r="20" customFormat="false" ht="15" hidden="false" customHeight="false" outlineLevel="0" collapsed="false">
      <c r="A20" s="0" t="str">
        <f aca="false">UPPER(B20)&amp;UPPER(C20)</f>
        <v>ALVAREZ BLANCOMANUEL</v>
      </c>
      <c r="B20" s="13" t="s">
        <v>228</v>
      </c>
      <c r="C20" s="13" t="s">
        <v>74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ANDRIESSENSBRIGITTE</v>
      </c>
      <c r="B21" s="32" t="s">
        <v>229</v>
      </c>
      <c r="C21" s="32" t="s">
        <v>117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BEQUETGINETTE</v>
      </c>
      <c r="B22" s="32" t="s">
        <v>230</v>
      </c>
      <c r="C22" s="32" t="s">
        <v>231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BERTHEREAUPASCAL</v>
      </c>
      <c r="B23" s="13" t="s">
        <v>232</v>
      </c>
      <c r="C23" s="13" t="s">
        <v>233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CHALLEEMMANUELLE</v>
      </c>
      <c r="B24" s="32" t="s">
        <v>234</v>
      </c>
      <c r="C24" s="32" t="s">
        <v>143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CHARLIERBAUDOUIN</v>
      </c>
      <c r="B25" s="13" t="s">
        <v>207</v>
      </c>
      <c r="C25" s="13" t="s">
        <v>89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CHARLIERYANNICK</v>
      </c>
      <c r="B26" s="13" t="s">
        <v>207</v>
      </c>
      <c r="C26" s="13" t="s">
        <v>235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COLLARDBERNADETTE</v>
      </c>
      <c r="B27" s="32" t="s">
        <v>236</v>
      </c>
      <c r="C27" s="32" t="s">
        <v>145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COOSEMANSISABELLE C.</v>
      </c>
      <c r="B28" s="32" t="s">
        <v>211</v>
      </c>
      <c r="C28" s="32" t="s">
        <v>101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DE ROECKMONIQUE</v>
      </c>
      <c r="B29" s="32" t="s">
        <v>237</v>
      </c>
      <c r="C29" s="32" t="s">
        <v>105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DEFREYNETHOMAS</v>
      </c>
      <c r="B30" s="13" t="s">
        <v>238</v>
      </c>
      <c r="C30" s="13" t="s">
        <v>239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DEMOULINOLIVIER</v>
      </c>
      <c r="B31" s="13" t="s">
        <v>206</v>
      </c>
      <c r="C31" s="13" t="s">
        <v>66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DOYENFANNY</v>
      </c>
      <c r="B32" s="32" t="s">
        <v>240</v>
      </c>
      <c r="C32" s="32" t="s">
        <v>164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DUMONTDOMINIQUE D.</v>
      </c>
      <c r="B33" s="32" t="s">
        <v>241</v>
      </c>
      <c r="C33" s="32" t="s">
        <v>125</v>
      </c>
      <c r="E33" s="28"/>
      <c r="F33" s="0" t="str">
        <f aca="false">IF(D33&gt;0,ROUND(101-(D33*100/$C$2),2),"")</f>
        <v/>
      </c>
      <c r="I33" s="29"/>
      <c r="J33" s="29"/>
    </row>
    <row r="34" customFormat="false" ht="15" hidden="false" customHeight="false" outlineLevel="0" collapsed="false">
      <c r="A34" s="0" t="str">
        <f aca="false">UPPER(B34)&amp;UPPER(C34)</f>
        <v>DURITAZOLIKA</v>
      </c>
      <c r="B34" s="13" t="s">
        <v>204</v>
      </c>
      <c r="C34" s="13" t="s">
        <v>62</v>
      </c>
      <c r="E34" s="28"/>
      <c r="F34" s="0" t="str">
        <f aca="false">IF(D34&gt;0,ROUND(101-(D34*100/$C$2),2),"")</f>
        <v/>
      </c>
      <c r="I34" s="29"/>
      <c r="J34" s="29"/>
    </row>
    <row r="35" customFormat="false" ht="15" hidden="false" customHeight="false" outlineLevel="0" collapsed="false">
      <c r="A35" s="0" t="str">
        <f aca="false">UPPER(B35)&amp;UPPER(C35)</f>
        <v>DURITAJANIKA</v>
      </c>
      <c r="B35" s="13" t="s">
        <v>204</v>
      </c>
      <c r="C35" s="13" t="s">
        <v>128</v>
      </c>
      <c r="E35" s="28"/>
      <c r="F35" s="0" t="str">
        <f aca="false">IF(D35&gt;0,ROUND(101-(D35*100/$C$2),2),"")</f>
        <v/>
      </c>
      <c r="I35" s="36"/>
    </row>
    <row r="36" customFormat="false" ht="15" hidden="false" customHeight="false" outlineLevel="0" collapsed="false">
      <c r="A36" s="0" t="str">
        <f aca="false">UPPER(B36)&amp;UPPER(C36)</f>
        <v>DURITALILIAN</v>
      </c>
      <c r="B36" s="13" t="s">
        <v>204</v>
      </c>
      <c r="C36" s="13" t="s">
        <v>152</v>
      </c>
      <c r="E36" s="28"/>
      <c r="F36" s="0" t="str">
        <f aca="false">IF(D36&gt;0,ROUND(101-(D36*100/$C$2),2),"")</f>
        <v/>
      </c>
      <c r="I36" s="36"/>
    </row>
    <row r="37" customFormat="false" ht="15" hidden="false" customHeight="false" outlineLevel="0" collapsed="false">
      <c r="A37" s="0" t="str">
        <f aca="false">UPPER(B37)&amp;UPPER(C37)</f>
        <v>FAUCONNIERISABELLE F.</v>
      </c>
      <c r="B37" s="32" t="s">
        <v>242</v>
      </c>
      <c r="C37" s="32" t="s">
        <v>243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FIACCAPRILECARMELA</v>
      </c>
      <c r="B38" s="32" t="s">
        <v>244</v>
      </c>
      <c r="C38" s="32" t="s">
        <v>245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FONTAINEAMÉLIE</v>
      </c>
      <c r="B39" s="32" t="s">
        <v>246</v>
      </c>
      <c r="C39" s="32" t="s">
        <v>80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FURNARIROBERTO</v>
      </c>
      <c r="B40" s="13" t="s">
        <v>247</v>
      </c>
      <c r="C40" s="13" t="s">
        <v>64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GAGNONMARIE-JOSÉE</v>
      </c>
      <c r="B41" s="32" t="s">
        <v>248</v>
      </c>
      <c r="C41" s="32" t="s">
        <v>97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GINEPROLAURENCE</v>
      </c>
      <c r="B42" s="32" t="s">
        <v>249</v>
      </c>
      <c r="C42" s="32" t="s">
        <v>166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GLIBERTLAETITIA</v>
      </c>
      <c r="B43" s="32" t="s">
        <v>250</v>
      </c>
      <c r="C43" s="32" t="s">
        <v>85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HAYETTEELOÏSE</v>
      </c>
      <c r="B44" s="13" t="s">
        <v>251</v>
      </c>
      <c r="C44" s="13" t="s">
        <v>170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LAGAERTRITA</v>
      </c>
      <c r="B45" s="32" t="s">
        <v>209</v>
      </c>
      <c r="C45" s="32" t="s">
        <v>91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LANGHENDRIESDOMINIQUE L.</v>
      </c>
      <c r="B46" s="32" t="s">
        <v>252</v>
      </c>
      <c r="C46" s="32" t="s">
        <v>130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LEHAIREFRANCIS</v>
      </c>
      <c r="B47" s="13" t="s">
        <v>220</v>
      </c>
      <c r="C47" s="13" t="s">
        <v>253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LEHAIREIVAN</v>
      </c>
      <c r="B48" s="13" t="s">
        <v>220</v>
      </c>
      <c r="C48" s="13" t="s">
        <v>162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MAHYSYLVIE M.</v>
      </c>
      <c r="B49" s="32" t="s">
        <v>254</v>
      </c>
      <c r="C49" s="32" t="s">
        <v>127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MAJAQUENTIN</v>
      </c>
      <c r="B50" s="13" t="s">
        <v>255</v>
      </c>
      <c r="C50" s="13" t="s">
        <v>95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MAROTTAROCCO</v>
      </c>
      <c r="B51" s="13" t="s">
        <v>256</v>
      </c>
      <c r="C51" s="13" t="s">
        <v>168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MARTINPATRICIA</v>
      </c>
      <c r="B52" s="32" t="s">
        <v>257</v>
      </c>
      <c r="C52" s="32" t="s">
        <v>107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MEHOUDENSALAIN</v>
      </c>
      <c r="B53" s="13" t="s">
        <v>258</v>
      </c>
      <c r="C53" s="13" t="s">
        <v>259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MERTENSANNE</v>
      </c>
      <c r="B54" s="32" t="s">
        <v>260</v>
      </c>
      <c r="C54" s="32" t="s">
        <v>119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MINOTJÉRÔME</v>
      </c>
      <c r="B55" s="13" t="s">
        <v>261</v>
      </c>
      <c r="C55" s="13" t="s">
        <v>109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MORO LAVADOAMBROSIO</v>
      </c>
      <c r="B56" s="13" t="s">
        <v>262</v>
      </c>
      <c r="C56" s="13" t="s">
        <v>263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PARADADAVID P.</v>
      </c>
      <c r="B57" s="13" t="s">
        <v>264</v>
      </c>
      <c r="C57" s="13" t="s">
        <v>82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PLETINCKXISABELLE P.</v>
      </c>
      <c r="B58" s="32" t="s">
        <v>203</v>
      </c>
      <c r="C58" s="32" t="s">
        <v>159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QUIEVREUXEDDY</v>
      </c>
      <c r="B59" s="13" t="s">
        <v>265</v>
      </c>
      <c r="C59" s="13" t="s">
        <v>132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QUINTYNMATHIEU</v>
      </c>
      <c r="B60" s="13" t="s">
        <v>214</v>
      </c>
      <c r="C60" s="13" t="s">
        <v>115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RUBAYCHRISTOPHE</v>
      </c>
      <c r="B61" s="13" t="s">
        <v>208</v>
      </c>
      <c r="C61" s="13" t="s">
        <v>70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SIRAUXLAURENT</v>
      </c>
      <c r="B62" s="13" t="s">
        <v>266</v>
      </c>
      <c r="C62" s="13" t="s">
        <v>151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TCHATCHOUANG NANAPRUDENCE</v>
      </c>
      <c r="B63" s="32" t="s">
        <v>267</v>
      </c>
      <c r="C63" s="32" t="s">
        <v>121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TRAENMARTINE T.</v>
      </c>
      <c r="B64" s="32" t="s">
        <v>268</v>
      </c>
      <c r="C64" s="32" t="s">
        <v>178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VAN ERTBRUGGENJOHAN</v>
      </c>
      <c r="B65" s="13" t="s">
        <v>269</v>
      </c>
      <c r="C65" s="13" t="s">
        <v>270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VANCUTSEMBERTRAND</v>
      </c>
      <c r="B66" s="13" t="s">
        <v>205</v>
      </c>
      <c r="C66" s="13" t="s">
        <v>87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VANHOUCHELAURENT</v>
      </c>
      <c r="B67" s="13" t="s">
        <v>271</v>
      </c>
      <c r="C67" s="13" t="s">
        <v>151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13" t="s">
        <v>272</v>
      </c>
      <c r="C68" s="13" t="s">
        <v>58</v>
      </c>
      <c r="E68" s="28"/>
      <c r="F68" s="0" t="str">
        <f aca="false">IF(D68&gt;0,ROUND(101-(D68*100/$C$2),2),"")</f>
        <v/>
      </c>
    </row>
    <row r="69" customFormat="false" ht="15" hidden="false" customHeight="false" outlineLevel="0" collapsed="false">
      <c r="B69" s="13" t="s">
        <v>273</v>
      </c>
      <c r="C69" s="13" t="s">
        <v>274</v>
      </c>
      <c r="E69" s="28"/>
      <c r="F69" s="0" t="str">
        <f aca="false">IF(D69&gt;0,ROUND(101-(D69*100/$C$2),2),"")</f>
        <v/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false" outlineLevel="1" max="8" min="8" style="0" width="32.43"/>
    <col collapsed="false" customWidth="true" hidden="false" outlineLevel="1" max="9" min="9" style="0" width="8.14"/>
    <col collapsed="false" customWidth="true" hidden="false" outlineLevel="1" max="10" min="10" style="0" width="3.71"/>
    <col collapsed="false" customWidth="true" hidden="fals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288</v>
      </c>
      <c r="C1" s="21"/>
      <c r="N1" s="26" t="s">
        <v>289</v>
      </c>
      <c r="O1" s="21"/>
    </row>
    <row r="2" customFormat="false" ht="15" hidden="false" customHeight="false" outlineLevel="0" collapsed="false">
      <c r="B2" s="13" t="s">
        <v>194</v>
      </c>
      <c r="C2" s="13" t="n">
        <v>634</v>
      </c>
      <c r="H2" s="1" t="s">
        <v>195</v>
      </c>
      <c r="N2" s="0" t="s">
        <v>194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290</v>
      </c>
      <c r="I3" s="31" t="s">
        <v>291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292</v>
      </c>
      <c r="U3" s="31" t="n">
        <v>1.15740740740741E-005</v>
      </c>
      <c r="V3" s="29"/>
    </row>
    <row r="4" customFormat="false" ht="15" hidden="false" customHeight="false" outlineLevel="0" collapsed="false">
      <c r="A4" s="0" t="str">
        <f aca="false">UPPER(B4)&amp;UPPER(C4)</f>
        <v>DE CONINCKBENOÎT</v>
      </c>
      <c r="B4" s="13" t="s">
        <v>201</v>
      </c>
      <c r="C4" s="13" t="s">
        <v>60</v>
      </c>
      <c r="D4" s="0" t="n">
        <v>60</v>
      </c>
      <c r="E4" s="28" t="n">
        <v>0.0314236111111111</v>
      </c>
      <c r="F4" s="0" t="n">
        <f aca="false">IF(D4&gt;0,ROUND(101-(D4*100/$C$2),2),"")</f>
        <v>91.54</v>
      </c>
      <c r="H4" s="0" t="str">
        <f aca="false">D4&amp;" "&amp;PROPER(C4)&amp;" "</f>
        <v>60 Benoît </v>
      </c>
      <c r="I4" s="28" t="n">
        <f aca="false">E4</f>
        <v>0.0314236111111111</v>
      </c>
      <c r="J4" s="29" t="s">
        <v>202</v>
      </c>
      <c r="K4" s="0" t="n">
        <f aca="false">F4</f>
        <v>91.54</v>
      </c>
      <c r="M4" s="0" t="str">
        <f aca="false">UPPER(N4)&amp;UPPER(O4)</f>
        <v/>
      </c>
      <c r="N4" s="13"/>
      <c r="O4" s="13"/>
      <c r="Q4" s="31"/>
      <c r="R4" s="0" t="e">
        <f aca="false">ROUND((101-(P4*100/$O$2))*0.8,2)</f>
        <v>#DIV/0!</v>
      </c>
      <c r="T4" s="0" t="str">
        <f aca="false">P4&amp;" "&amp;PROPER(O4)&amp;" "</f>
        <v>  </v>
      </c>
      <c r="U4" s="31" t="n">
        <f aca="false">Q4</f>
        <v>0</v>
      </c>
      <c r="V4" s="29" t="s">
        <v>202</v>
      </c>
      <c r="W4" s="0" t="e">
        <f aca="false">R4</f>
        <v>#DIV/0!</v>
      </c>
    </row>
    <row r="5" customFormat="false" ht="15" hidden="false" customHeight="false" outlineLevel="0" collapsed="false">
      <c r="A5" s="0" t="str">
        <f aca="false">UPPER(B5)&amp;UPPER(C5)</f>
        <v>CHARLIERBAUDOUIN</v>
      </c>
      <c r="B5" s="13" t="s">
        <v>207</v>
      </c>
      <c r="C5" s="13" t="s">
        <v>89</v>
      </c>
      <c r="D5" s="0" t="n">
        <v>401</v>
      </c>
      <c r="E5" s="28" t="n">
        <v>0.0428125</v>
      </c>
      <c r="F5" s="0" t="n">
        <f aca="false">IF(D5&gt;0,ROUND(101-(D5*100/$C$2),2),"")</f>
        <v>37.75</v>
      </c>
      <c r="H5" s="0" t="str">
        <f aca="false">D5&amp;" "&amp;PROPER(C5)&amp;" "</f>
        <v>401 Baudouin </v>
      </c>
      <c r="I5" s="28" t="n">
        <f aca="false">E5</f>
        <v>0.0428125</v>
      </c>
      <c r="J5" s="29" t="s">
        <v>202</v>
      </c>
      <c r="K5" s="0" t="n">
        <f aca="false">F5</f>
        <v>37.75</v>
      </c>
      <c r="M5" s="0" t="str">
        <f aca="false">UPPER(N5)&amp;UPPER(O5)</f>
        <v/>
      </c>
      <c r="N5" s="32"/>
      <c r="O5" s="32"/>
      <c r="Q5" s="31"/>
      <c r="R5" s="0" t="e">
        <f aca="false">ROUND((101-(P5*100/$O$2))*0.8,2)</f>
        <v>#DIV/0!</v>
      </c>
      <c r="T5" s="0" t="str">
        <f aca="false">P5&amp;" "&amp;PROPER(O5)&amp;" "</f>
        <v>  </v>
      </c>
      <c r="U5" s="31" t="n">
        <f aca="false">Q5</f>
        <v>0</v>
      </c>
      <c r="V5" s="29" t="s">
        <v>202</v>
      </c>
      <c r="W5" s="0" t="e">
        <f aca="false">R5</f>
        <v>#DIV/0!</v>
      </c>
    </row>
    <row r="6" customFormat="false" ht="15" hidden="false" customHeight="false" outlineLevel="0" collapsed="false">
      <c r="A6" s="0" t="str">
        <f aca="false">UPPER(B6)&amp;UPPER(C6)</f>
        <v>LAGAERTRITA</v>
      </c>
      <c r="B6" s="32" t="s">
        <v>209</v>
      </c>
      <c r="C6" s="32" t="s">
        <v>91</v>
      </c>
      <c r="D6" s="0" t="n">
        <v>418</v>
      </c>
      <c r="E6" s="28" t="n">
        <v>0.0432986111111111</v>
      </c>
      <c r="F6" s="0" t="n">
        <f aca="false">IF(D6&gt;0,ROUND(101-(D6*100/$C$2),2),"")</f>
        <v>35.07</v>
      </c>
      <c r="H6" s="0" t="str">
        <f aca="false">D6&amp;" "&amp;PROPER(C6)&amp;" "</f>
        <v>418 Rita </v>
      </c>
      <c r="I6" s="28" t="n">
        <f aca="false">E6</f>
        <v>0.0432986111111111</v>
      </c>
      <c r="J6" s="29" t="s">
        <v>202</v>
      </c>
      <c r="K6" s="0" t="n">
        <f aca="false">F6</f>
        <v>35.07</v>
      </c>
      <c r="M6" s="0" t="str">
        <f aca="false">UPPER(N6)&amp;UPPER(O6)</f>
        <v/>
      </c>
      <c r="N6" s="32"/>
      <c r="O6" s="32"/>
      <c r="Q6" s="31"/>
      <c r="R6" s="0" t="e">
        <f aca="false">ROUND((101-(P6*100/$O$2))*0.8,2)</f>
        <v>#DIV/0!</v>
      </c>
      <c r="T6" s="0" t="str">
        <f aca="false">P6&amp;" "&amp;PROPER(O6)&amp;" "</f>
        <v>  </v>
      </c>
      <c r="U6" s="31" t="n">
        <f aca="false">Q6</f>
        <v>0</v>
      </c>
      <c r="V6" s="29" t="s">
        <v>202</v>
      </c>
      <c r="W6" s="0" t="e">
        <f aca="false">R6</f>
        <v>#DIV/0!</v>
      </c>
    </row>
    <row r="7" customFormat="false" ht="15" hidden="false" customHeight="false" outlineLevel="0" collapsed="false">
      <c r="A7" s="0" t="str">
        <f aca="false">UPPER(B7)&amp;UPPER(C7)</f>
        <v>GAGNONMARIE-JOSÉE</v>
      </c>
      <c r="B7" s="32" t="s">
        <v>248</v>
      </c>
      <c r="C7" s="32" t="s">
        <v>97</v>
      </c>
      <c r="D7" s="0" t="n">
        <v>488</v>
      </c>
      <c r="E7" s="28" t="n">
        <v>0.0457175925925926</v>
      </c>
      <c r="F7" s="0" t="n">
        <f aca="false">IF(D7&gt;0,ROUND(101-(D7*100/$C$2),2),"")</f>
        <v>24.03</v>
      </c>
      <c r="H7" s="0" t="str">
        <f aca="false">D7&amp;" "&amp;PROPER(C7)&amp;" "</f>
        <v>488 Marie-Josée </v>
      </c>
      <c r="I7" s="28" t="n">
        <f aca="false">E7</f>
        <v>0.0457175925925926</v>
      </c>
      <c r="J7" s="29" t="s">
        <v>202</v>
      </c>
      <c r="K7" s="0" t="n">
        <f aca="false">F7</f>
        <v>24.03</v>
      </c>
      <c r="M7" s="0" t="str">
        <f aca="false">UPPER(N7)&amp;UPPER(O7)</f>
        <v/>
      </c>
      <c r="N7" s="32"/>
      <c r="O7" s="32"/>
      <c r="Q7" s="31"/>
      <c r="R7" s="0" t="e">
        <f aca="false">ROUND((101-(P7*100/$O$2))*0.8,2)</f>
        <v>#DIV/0!</v>
      </c>
      <c r="T7" s="0" t="str">
        <f aca="false">P7&amp;" "&amp;PROPER(O7)&amp;" "</f>
        <v>  </v>
      </c>
      <c r="U7" s="31" t="n">
        <f aca="false">Q7</f>
        <v>0</v>
      </c>
      <c r="V7" s="29" t="s">
        <v>202</v>
      </c>
      <c r="W7" s="0" t="e">
        <f aca="false">R7</f>
        <v>#DIV/0!</v>
      </c>
    </row>
    <row r="8" customFormat="false" ht="15" hidden="false" customHeight="false" outlineLevel="0" collapsed="false">
      <c r="A8" s="0" t="str">
        <f aca="false">UPPER(B8)&amp;UPPER(C8)</f>
        <v>GASKINRUDI</v>
      </c>
      <c r="B8" s="13" t="s">
        <v>213</v>
      </c>
      <c r="C8" s="13" t="s">
        <v>103</v>
      </c>
      <c r="D8" s="0" t="n">
        <v>521</v>
      </c>
      <c r="E8" s="28" t="n">
        <v>0.0475810185185185</v>
      </c>
      <c r="F8" s="0" t="n">
        <f aca="false">IF(D8&gt;0,ROUND(101-(D8*100/$C$2),2),"")</f>
        <v>18.82</v>
      </c>
      <c r="H8" s="0" t="str">
        <f aca="false">D8&amp;" "&amp;PROPER(C8)&amp;" "</f>
        <v>521 Rudi </v>
      </c>
      <c r="I8" s="28" t="n">
        <f aca="false">E8</f>
        <v>0.0475810185185185</v>
      </c>
      <c r="J8" s="29" t="s">
        <v>202</v>
      </c>
      <c r="K8" s="0" t="n">
        <f aca="false">F8</f>
        <v>18.82</v>
      </c>
      <c r="M8" s="0" t="str">
        <f aca="false">UPPER(N8)&amp;UPPER(O8)</f>
        <v/>
      </c>
      <c r="N8" s="32"/>
      <c r="O8" s="32"/>
      <c r="Q8" s="31"/>
      <c r="R8" s="0" t="e">
        <f aca="false">ROUND((101-(P8*100/$O$2))*0.8,2)</f>
        <v>#DIV/0!</v>
      </c>
      <c r="T8" s="0" t="str">
        <f aca="false">P8&amp;" "&amp;PROPER(O8)&amp;" "</f>
        <v>  </v>
      </c>
      <c r="U8" s="31" t="n">
        <f aca="false">Q8</f>
        <v>0</v>
      </c>
      <c r="V8" s="29" t="s">
        <v>202</v>
      </c>
      <c r="W8" s="0" t="e">
        <f aca="false">R8</f>
        <v>#DIV/0!</v>
      </c>
    </row>
    <row r="9" customFormat="false" ht="15" hidden="false" customHeight="false" outlineLevel="0" collapsed="false">
      <c r="A9" s="0" t="str">
        <f aca="false">UPPER(B9)&amp;UPPER(C9)</f>
        <v>VERMEEREDIDIER</v>
      </c>
      <c r="B9" s="13" t="s">
        <v>272</v>
      </c>
      <c r="C9" s="13" t="s">
        <v>58</v>
      </c>
      <c r="E9" s="28"/>
      <c r="F9" s="0" t="str">
        <f aca="false">IF(D9&gt;0,ROUND(101-(D9*100/$C$2),2),"")</f>
        <v/>
      </c>
      <c r="H9" s="0" t="s">
        <v>293</v>
      </c>
      <c r="I9" s="28"/>
      <c r="J9" s="29"/>
      <c r="K9" s="0" t="str">
        <f aca="false">F9</f>
        <v/>
      </c>
      <c r="Q9" s="31"/>
      <c r="T9" s="18" t="s">
        <v>294</v>
      </c>
      <c r="U9" s="29"/>
      <c r="V9" s="29"/>
    </row>
    <row r="10" customFormat="false" ht="15" hidden="false" customHeight="false" outlineLevel="0" collapsed="false">
      <c r="A10" s="0" t="str">
        <f aca="false">UPPER(B10)&amp;UPPER(C10)</f>
        <v>FURNARIROBERTO</v>
      </c>
      <c r="B10" s="13" t="s">
        <v>247</v>
      </c>
      <c r="C10" s="13" t="s">
        <v>64</v>
      </c>
      <c r="E10" s="28"/>
      <c r="F10" s="0" t="str">
        <f aca="false">IF(D10&gt;0,ROUND(101-(D10*100/$C$2),2),"")</f>
        <v/>
      </c>
      <c r="I10" s="28"/>
      <c r="J10" s="29"/>
      <c r="K10" s="0" t="str">
        <f aca="false">F10</f>
        <v/>
      </c>
      <c r="Q10" s="31"/>
      <c r="T10" s="0" t="str">
        <f aca="false">P10&amp;" "&amp;PROPER(O10)&amp;" "</f>
        <v>  </v>
      </c>
      <c r="U10" s="29"/>
      <c r="V10" s="29"/>
    </row>
    <row r="11" customFormat="false" ht="15" hidden="false" customHeight="false" outlineLevel="0" collapsed="false">
      <c r="A11" s="0" t="str">
        <f aca="false">UPPER(B11)&amp;UPPER(C11)</f>
        <v>ALVAREZ BLANCOMANUEL</v>
      </c>
      <c r="B11" s="13" t="s">
        <v>228</v>
      </c>
      <c r="C11" s="13" t="s">
        <v>74</v>
      </c>
      <c r="E11" s="28"/>
      <c r="F11" s="0" t="str">
        <f aca="false">IF(D11&gt;0,ROUND(101-(D11*100/$C$2),2),"")</f>
        <v/>
      </c>
      <c r="I11" s="28"/>
      <c r="J11" s="29"/>
      <c r="K11" s="0" t="str">
        <f aca="false">F11</f>
        <v/>
      </c>
      <c r="Q11" s="31"/>
      <c r="T11" s="0" t="str">
        <f aca="false">P11&amp;" "&amp;PROPER(O11)&amp;" "</f>
        <v>  </v>
      </c>
      <c r="U11" s="29"/>
      <c r="V11" s="29"/>
    </row>
    <row r="12" customFormat="false" ht="15" hidden="false" customHeight="false" outlineLevel="0" collapsed="false">
      <c r="A12" s="0" t="str">
        <f aca="false">UPPER(B12)&amp;UPPER(C12)</f>
        <v>DEMOULINOLIVIER</v>
      </c>
      <c r="B12" s="13" t="s">
        <v>206</v>
      </c>
      <c r="C12" s="13" t="s">
        <v>66</v>
      </c>
      <c r="E12" s="28"/>
      <c r="F12" s="0" t="str">
        <f aca="false">IF(D12&gt;0,ROUND(101-(D12*100/$C$2),2),"")</f>
        <v/>
      </c>
      <c r="I12" s="28"/>
      <c r="J12" s="29"/>
      <c r="K12" s="0" t="str">
        <f aca="false">F12</f>
        <v/>
      </c>
      <c r="Q12" s="31"/>
      <c r="T12" s="0" t="str">
        <f aca="false">P12&amp;" "&amp;PROPER(O12)&amp;" "</f>
        <v>  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GLIBERTLAETITIA</v>
      </c>
      <c r="B13" s="32" t="s">
        <v>250</v>
      </c>
      <c r="C13" s="32" t="s">
        <v>85</v>
      </c>
      <c r="E13" s="28"/>
      <c r="F13" s="0" t="str">
        <f aca="false">IF(D13&gt;0,ROUND(101-(D13*100/$C$2),2),"")</f>
        <v/>
      </c>
      <c r="I13" s="28"/>
      <c r="J13" s="29"/>
      <c r="Q13" s="31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VANCUTSEMBERTRAND</v>
      </c>
      <c r="B14" s="13" t="s">
        <v>205</v>
      </c>
      <c r="C14" s="13" t="s">
        <v>87</v>
      </c>
      <c r="E14" s="28"/>
      <c r="F14" s="0" t="str">
        <f aca="false">IF(D14&gt;0,ROUND(101-(D14*100/$C$2),2),"")</f>
        <v/>
      </c>
      <c r="I14" s="28"/>
      <c r="J14" s="29"/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MAJAQUENTIN</v>
      </c>
      <c r="B15" s="13" t="s">
        <v>255</v>
      </c>
      <c r="C15" s="13" t="s">
        <v>95</v>
      </c>
      <c r="E15" s="28"/>
      <c r="F15" s="0" t="str">
        <f aca="false">IF(D15&gt;0,ROUND(101-(D15*100/$C$2),2),"")</f>
        <v/>
      </c>
      <c r="I15" s="28"/>
      <c r="J15" s="29"/>
    </row>
    <row r="16" customFormat="false" ht="15" hidden="false" customHeight="false" outlineLevel="0" collapsed="false">
      <c r="A16" s="0" t="str">
        <f aca="false">UPPER(B16)&amp;UPPER(C16)</f>
        <v>DE ROECKMONIQUE</v>
      </c>
      <c r="B16" s="32" t="s">
        <v>237</v>
      </c>
      <c r="C16" s="32" t="s">
        <v>105</v>
      </c>
      <c r="E16" s="28"/>
      <c r="F16" s="0" t="str">
        <f aca="false">IF(D16&gt;0,ROUND(101-(D16*100/$C$2),2),"")</f>
        <v/>
      </c>
      <c r="H16" s="18"/>
      <c r="I16" s="28"/>
      <c r="J16" s="29"/>
    </row>
    <row r="17" customFormat="false" ht="15" hidden="false" customHeight="false" outlineLevel="0" collapsed="false">
      <c r="A17" s="0" t="str">
        <f aca="false">UPPER(B17)&amp;UPPER(C17)</f>
        <v>DURITAZOLIKA</v>
      </c>
      <c r="B17" s="13" t="s">
        <v>204</v>
      </c>
      <c r="C17" s="13" t="s">
        <v>62</v>
      </c>
      <c r="E17" s="31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DERIDDERRODNEY</v>
      </c>
      <c r="B18" s="13" t="s">
        <v>217</v>
      </c>
      <c r="C18" s="13" t="s">
        <v>76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LEHAIREDAVID L.</v>
      </c>
      <c r="B19" s="13" t="s">
        <v>220</v>
      </c>
      <c r="C19" s="13" t="s">
        <v>99</v>
      </c>
      <c r="E19" s="28"/>
      <c r="F19" s="0" t="str">
        <f aca="false">IF(D19&gt;0,ROUND(101-(D19*100/$C$2),2),"")</f>
        <v/>
      </c>
      <c r="H19" s="18"/>
      <c r="I19" s="28"/>
      <c r="J19" s="29"/>
    </row>
    <row r="20" customFormat="false" ht="15" hidden="false" customHeight="false" outlineLevel="0" collapsed="false">
      <c r="A20" s="0" t="str">
        <f aca="false">UPPER(B20)&amp;UPPER(C20)</f>
        <v>HOCQUETBENJAMIN</v>
      </c>
      <c r="B20" s="13" t="s">
        <v>216</v>
      </c>
      <c r="C20" s="13" t="s">
        <v>93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PLETINCKXSYLVIE P.</v>
      </c>
      <c r="B21" s="32" t="s">
        <v>203</v>
      </c>
      <c r="C21" s="32" t="s">
        <v>72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RUBAYCHRISTOPHE</v>
      </c>
      <c r="B22" s="13" t="s">
        <v>208</v>
      </c>
      <c r="C22" s="13" t="s">
        <v>70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WASTERZAKFREDERIK</v>
      </c>
      <c r="B23" s="13" t="s">
        <v>218</v>
      </c>
      <c r="C23" s="13" t="s">
        <v>111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EECKHOUTMARC E.</v>
      </c>
      <c r="B24" s="13" t="s">
        <v>223</v>
      </c>
      <c r="C24" s="13" t="s">
        <v>78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FONTAINEAMÉLIE</v>
      </c>
      <c r="B25" s="32" t="s">
        <v>246</v>
      </c>
      <c r="C25" s="32" t="s">
        <v>80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PARADADAVID P.</v>
      </c>
      <c r="B26" s="13" t="s">
        <v>264</v>
      </c>
      <c r="C26" s="13" t="s">
        <v>82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MINOTJÉRÔME</v>
      </c>
      <c r="B27" s="13" t="s">
        <v>261</v>
      </c>
      <c r="C27" s="13" t="s">
        <v>109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QUIEVREUXEDDY</v>
      </c>
      <c r="B28" s="13" t="s">
        <v>265</v>
      </c>
      <c r="C28" s="13" t="s">
        <v>132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SIRAUXLAURENT</v>
      </c>
      <c r="B29" s="13" t="s">
        <v>266</v>
      </c>
      <c r="C29" s="13" t="s">
        <v>151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MAROTTAROCCO</v>
      </c>
      <c r="B30" s="13" t="s">
        <v>256</v>
      </c>
      <c r="C30" s="13" t="s">
        <v>168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LANGHENDRIESDOMINIQUE L.</v>
      </c>
      <c r="B31" s="32" t="s">
        <v>252</v>
      </c>
      <c r="C31" s="32" t="s">
        <v>130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MAHYSYLVIE M.</v>
      </c>
      <c r="B33" s="32" t="s">
        <v>254</v>
      </c>
      <c r="C33" s="32" t="s">
        <v>127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TRAENMARTINE T.</v>
      </c>
      <c r="B34" s="32" t="s">
        <v>268</v>
      </c>
      <c r="C34" s="32" t="s">
        <v>178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DURITAJANIKA</v>
      </c>
      <c r="B35" s="13" t="s">
        <v>204</v>
      </c>
      <c r="C35" s="13" t="s">
        <v>128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HAYETTEELOÏSE</v>
      </c>
      <c r="B36" s="13" t="s">
        <v>251</v>
      </c>
      <c r="C36" s="13" t="s">
        <v>170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TCHATCHOUANG NANAPRUDENCE</v>
      </c>
      <c r="B37" s="32" t="s">
        <v>267</v>
      </c>
      <c r="C37" s="32" t="s">
        <v>121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MARTINPATRICIA</v>
      </c>
      <c r="B38" s="32" t="s">
        <v>257</v>
      </c>
      <c r="C38" s="32" t="s">
        <v>107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LEHAIREFRANCIS</v>
      </c>
      <c r="B39" s="13" t="s">
        <v>220</v>
      </c>
      <c r="C39" s="13" t="s">
        <v>253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FABRISHUGO</v>
      </c>
      <c r="B40" s="13" t="s">
        <v>222</v>
      </c>
      <c r="C40" s="13" t="s">
        <v>68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CHARLIERYANNICK</v>
      </c>
      <c r="B41" s="13" t="s">
        <v>207</v>
      </c>
      <c r="C41" s="13" t="s">
        <v>235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QUINTYNMATHIEU</v>
      </c>
      <c r="B42" s="13" t="s">
        <v>214</v>
      </c>
      <c r="C42" s="13" t="s">
        <v>115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FABRISJONATHAN</v>
      </c>
      <c r="B43" s="13" t="s">
        <v>222</v>
      </c>
      <c r="C43" s="13" t="s">
        <v>83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MERTENSANNE</v>
      </c>
      <c r="B44" s="32" t="s">
        <v>260</v>
      </c>
      <c r="C44" s="32" t="s">
        <v>119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COOSEMANSISABELLE C.</v>
      </c>
      <c r="B45" s="32" t="s">
        <v>211</v>
      </c>
      <c r="C45" s="32" t="s">
        <v>101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DUMONTDOMINIQUE D.</v>
      </c>
      <c r="B46" s="32" t="s">
        <v>241</v>
      </c>
      <c r="C46" s="32" t="s">
        <v>125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ANDRIESSENSBRIGITTE</v>
      </c>
      <c r="B47" s="32" t="s">
        <v>229</v>
      </c>
      <c r="C47" s="32" t="s">
        <v>117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DOYENFANNY</v>
      </c>
      <c r="B48" s="32" t="s">
        <v>240</v>
      </c>
      <c r="C48" s="32" t="s">
        <v>164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MEHOUDENSALAIN</v>
      </c>
      <c r="B49" s="13" t="s">
        <v>258</v>
      </c>
      <c r="C49" s="13" t="s">
        <v>259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MORO LAVADOAMBROSIO</v>
      </c>
      <c r="B50" s="13" t="s">
        <v>262</v>
      </c>
      <c r="C50" s="13" t="s">
        <v>263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false" outlineLevel="1" max="8" min="8" style="0" width="32.43"/>
    <col collapsed="false" customWidth="true" hidden="false" outlineLevel="1" max="9" min="9" style="0" width="8.14"/>
    <col collapsed="false" customWidth="true" hidden="false" outlineLevel="1" max="10" min="10" style="0" width="3.71"/>
    <col collapsed="false" customWidth="true" hidden="fals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false" outlineLevel="1" max="20" min="20" style="0" width="17.28"/>
    <col collapsed="false" customWidth="true" hidden="false" outlineLevel="1" max="21" min="21" style="0" width="8.14"/>
    <col collapsed="false" customWidth="true" hidden="false" outlineLevel="1" max="22" min="22" style="0" width="3.71"/>
    <col collapsed="false" customWidth="true" hidden="fals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295</v>
      </c>
      <c r="C1" s="21"/>
      <c r="N1" s="26" t="s">
        <v>296</v>
      </c>
      <c r="O1" s="21"/>
    </row>
    <row r="2" customFormat="false" ht="15" hidden="false" customHeight="false" outlineLevel="0" collapsed="false">
      <c r="B2" s="13" t="s">
        <v>194</v>
      </c>
      <c r="C2" s="13" t="n">
        <v>75</v>
      </c>
      <c r="H2" s="1" t="s">
        <v>195</v>
      </c>
      <c r="N2" s="0" t="s">
        <v>194</v>
      </c>
      <c r="O2" s="0" t="n">
        <v>304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297</v>
      </c>
      <c r="I3" s="31" t="n">
        <v>0.0337384259259259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298</v>
      </c>
      <c r="U3" s="31" t="n">
        <v>0.0177777777777778</v>
      </c>
      <c r="V3" s="29"/>
    </row>
    <row r="4" customFormat="false" ht="15" hidden="false" customHeight="false" outlineLevel="0" collapsed="false">
      <c r="A4" s="0" t="str">
        <f aca="false">UPPER(B4)&amp;UPPER(C4)</f>
        <v>DURITAZOLIKA</v>
      </c>
      <c r="B4" s="13" t="s">
        <v>204</v>
      </c>
      <c r="C4" s="13" t="s">
        <v>62</v>
      </c>
      <c r="D4" s="0" t="n">
        <v>20</v>
      </c>
      <c r="E4" s="28" t="n">
        <v>0.0468865740740741</v>
      </c>
      <c r="F4" s="0" t="n">
        <f aca="false">IF(D4&gt;0,ROUND(101-(D4*100/$C$2),2),"")</f>
        <v>74.33</v>
      </c>
      <c r="H4" s="0" t="str">
        <f aca="false">D4&amp;" "&amp;PROPER(C4)&amp;" "</f>
        <v>20 Zolika </v>
      </c>
      <c r="I4" s="28" t="n">
        <f aca="false">E4</f>
        <v>0.0468865740740741</v>
      </c>
      <c r="J4" s="29" t="s">
        <v>202</v>
      </c>
      <c r="K4" s="0" t="n">
        <f aca="false">F4</f>
        <v>74.33</v>
      </c>
      <c r="M4" s="0" t="str">
        <f aca="false">UPPER(N4)&amp;UPPER(O4)</f>
        <v>BRICHETMARTINE B.</v>
      </c>
      <c r="N4" s="32" t="s">
        <v>225</v>
      </c>
      <c r="O4" s="32" t="s">
        <v>141</v>
      </c>
      <c r="P4" s="0" t="n">
        <v>265</v>
      </c>
      <c r="Q4" s="28" t="n">
        <v>0.0421180555555556</v>
      </c>
      <c r="R4" s="0" t="n">
        <f aca="false">ROUND((101-(P4*100/$O$2))*0.8,2)</f>
        <v>11.06</v>
      </c>
      <c r="T4" s="0" t="str">
        <f aca="false">P4&amp;" "&amp;PROPER(O4)&amp;" "</f>
        <v>265 Martine B. </v>
      </c>
      <c r="U4" s="28" t="n">
        <f aca="false">Q4</f>
        <v>0.0421180555555556</v>
      </c>
      <c r="V4" s="29" t="s">
        <v>202</v>
      </c>
      <c r="W4" s="0" t="n">
        <f aca="false">R4</f>
        <v>11.06</v>
      </c>
    </row>
    <row r="5" customFormat="false" ht="15" hidden="false" customHeight="false" outlineLevel="0" collapsed="false">
      <c r="A5" s="0" t="str">
        <f aca="false">UPPER(B5)&amp;UPPER(C5)</f>
        <v>DEMOULINOLIVIER</v>
      </c>
      <c r="B5" s="13" t="s">
        <v>206</v>
      </c>
      <c r="C5" s="13" t="s">
        <v>66</v>
      </c>
      <c r="D5" s="0" t="n">
        <v>27</v>
      </c>
      <c r="E5" s="28" t="n">
        <v>0.0491550925925926</v>
      </c>
      <c r="F5" s="0" t="n">
        <f aca="false">IF(D5&gt;0,ROUND(101-(D5*100/$C$2),2),"")</f>
        <v>65</v>
      </c>
      <c r="H5" s="0" t="str">
        <f aca="false">D5&amp;" "&amp;PROPER(C5)&amp;" "</f>
        <v>27 Olivier </v>
      </c>
      <c r="I5" s="28" t="n">
        <f aca="false">E5</f>
        <v>0.0491550925925926</v>
      </c>
      <c r="J5" s="29" t="s">
        <v>202</v>
      </c>
      <c r="K5" s="0" t="n">
        <f aca="false">F5</f>
        <v>65</v>
      </c>
      <c r="M5" s="0" t="str">
        <f aca="false">UPPER(N5)&amp;UPPER(O5)</f>
        <v>DURITASNJEZANA</v>
      </c>
      <c r="N5" s="32" t="s">
        <v>204</v>
      </c>
      <c r="O5" s="32" t="s">
        <v>139</v>
      </c>
      <c r="P5" s="0" t="n">
        <v>269</v>
      </c>
      <c r="Q5" s="28" t="n">
        <v>0.0432175925925926</v>
      </c>
      <c r="R5" s="0" t="n">
        <f aca="false">ROUND((101-(P5*100/$O$2))*0.8,2)</f>
        <v>10.01</v>
      </c>
      <c r="T5" s="0" t="str">
        <f aca="false">P5&amp;" "&amp;PROPER(O5)&amp;" "</f>
        <v>269 Snjezana </v>
      </c>
      <c r="U5" s="28" t="n">
        <f aca="false">Q5</f>
        <v>0.0432175925925926</v>
      </c>
      <c r="V5" s="29" t="s">
        <v>202</v>
      </c>
      <c r="W5" s="0" t="n">
        <f aca="false">R5</f>
        <v>10.01</v>
      </c>
    </row>
    <row r="6" customFormat="false" ht="15" hidden="false" customHeight="false" outlineLevel="0" collapsed="false">
      <c r="A6" s="0" t="str">
        <f aca="false">UPPER(B6)&amp;UPPER(C6)</f>
        <v>FURNARIROBERTO</v>
      </c>
      <c r="B6" s="13" t="s">
        <v>247</v>
      </c>
      <c r="C6" s="13" t="s">
        <v>64</v>
      </c>
      <c r="E6" s="28"/>
      <c r="F6" s="0" t="str">
        <f aca="false">IF(D6&gt;0,ROUND(101-(D6*100/$C$2),2),"")</f>
        <v/>
      </c>
      <c r="H6" s="18" t="s">
        <v>299</v>
      </c>
      <c r="I6" s="28"/>
      <c r="J6" s="29"/>
      <c r="K6" s="0" t="str">
        <f aca="false">F6</f>
        <v/>
      </c>
      <c r="M6" s="0" t="str">
        <f aca="false">UPPER(N6)&amp;UPPER(O6)</f>
        <v/>
      </c>
      <c r="N6" s="13"/>
      <c r="O6" s="13"/>
      <c r="Q6" s="31"/>
      <c r="T6" s="18" t="s">
        <v>300</v>
      </c>
      <c r="U6" s="31"/>
      <c r="V6" s="29"/>
    </row>
    <row r="7" customFormat="false" ht="15" hidden="false" customHeight="false" outlineLevel="0" collapsed="false">
      <c r="A7" s="0" t="str">
        <f aca="false">UPPER(B7)&amp;UPPER(C7)</f>
        <v>DERIDDERRODNEY</v>
      </c>
      <c r="B7" s="13" t="s">
        <v>217</v>
      </c>
      <c r="C7" s="13" t="s">
        <v>76</v>
      </c>
      <c r="E7" s="28"/>
      <c r="F7" s="0" t="str">
        <f aca="false">IF(D7&gt;0,ROUND(101-(D7*100/$C$2),2),"")</f>
        <v/>
      </c>
      <c r="I7" s="28"/>
      <c r="J7" s="29"/>
      <c r="K7" s="0" t="str">
        <f aca="false">F7</f>
        <v/>
      </c>
      <c r="M7" s="0" t="str">
        <f aca="false">UPPER(N7)&amp;UPPER(O7)</f>
        <v/>
      </c>
      <c r="N7" s="32"/>
      <c r="O7" s="32"/>
      <c r="Q7" s="31"/>
      <c r="T7" s="0" t="str">
        <f aca="false">P7&amp;" "&amp;PROPER(O7)&amp;" "</f>
        <v>  </v>
      </c>
      <c r="U7" s="31"/>
      <c r="V7" s="29"/>
    </row>
    <row r="8" customFormat="false" ht="15" hidden="false" customHeight="false" outlineLevel="0" collapsed="false">
      <c r="A8" s="0" t="str">
        <f aca="false">UPPER(B8)&amp;UPPER(C8)</f>
        <v>VERMEEREDIDIER</v>
      </c>
      <c r="B8" s="13" t="s">
        <v>272</v>
      </c>
      <c r="C8" s="13" t="s">
        <v>58</v>
      </c>
      <c r="E8" s="28"/>
      <c r="F8" s="0" t="str">
        <f aca="false">IF(D8&gt;0,ROUND(101-(D8*100/$C$2),2),"")</f>
        <v/>
      </c>
      <c r="I8" s="28"/>
      <c r="J8" s="29"/>
      <c r="K8" s="0" t="str">
        <f aca="false">F8</f>
        <v/>
      </c>
      <c r="M8" s="0" t="str">
        <f aca="false">UPPER(N8)&amp;UPPER(O8)</f>
        <v/>
      </c>
      <c r="N8" s="32"/>
      <c r="O8" s="32"/>
      <c r="Q8" s="31"/>
      <c r="T8" s="0" t="str">
        <f aca="false">P8&amp;" "&amp;PROPER(O8)&amp;" "</f>
        <v>  </v>
      </c>
      <c r="U8" s="31"/>
      <c r="V8" s="29"/>
    </row>
    <row r="9" customFormat="false" ht="15" hidden="false" customHeight="false" outlineLevel="0" collapsed="false">
      <c r="A9" s="0" t="str">
        <f aca="false">UPPER(B9)&amp;UPPER(C9)</f>
        <v>DE CONINCKBENOÎT</v>
      </c>
      <c r="B9" s="13" t="s">
        <v>201</v>
      </c>
      <c r="C9" s="13" t="s">
        <v>60</v>
      </c>
      <c r="E9" s="28"/>
      <c r="F9" s="0" t="str">
        <f aca="false">IF(D9&gt;0,ROUND(101-(D9*100/$C$2),2),"")</f>
        <v/>
      </c>
      <c r="I9" s="28"/>
      <c r="J9" s="29"/>
      <c r="K9" s="0" t="str">
        <f aca="false">F9</f>
        <v/>
      </c>
      <c r="M9" s="0" t="str">
        <f aca="false">UPPER(N9)&amp;UPPER(O9)</f>
        <v/>
      </c>
      <c r="N9" s="32"/>
      <c r="O9" s="32"/>
      <c r="Q9" s="31"/>
      <c r="T9" s="0" t="str">
        <f aca="false">P9&amp;" "&amp;PROPER(O9)&amp;" "</f>
        <v>  </v>
      </c>
      <c r="U9" s="31"/>
      <c r="V9" s="29"/>
    </row>
    <row r="10" customFormat="false" ht="15" hidden="false" customHeight="false" outlineLevel="0" collapsed="false">
      <c r="A10" s="0" t="str">
        <f aca="false">UPPER(B10)&amp;UPPER(C10)</f>
        <v>ALVAREZ BLANCOMANUEL</v>
      </c>
      <c r="B10" s="13" t="s">
        <v>228</v>
      </c>
      <c r="C10" s="13" t="s">
        <v>74</v>
      </c>
      <c r="E10" s="28"/>
      <c r="F10" s="0" t="str">
        <f aca="false">IF(D10&gt;0,ROUND(101-(D10*100/$C$2),2),"")</f>
        <v/>
      </c>
      <c r="I10" s="28"/>
      <c r="J10" s="29"/>
      <c r="K10" s="0" t="str">
        <f aca="false">F10</f>
        <v/>
      </c>
      <c r="M10" s="0" t="str">
        <f aca="false">UPPER(N10)&amp;UPPER(O10)</f>
        <v/>
      </c>
      <c r="N10" s="13"/>
      <c r="O10" s="13"/>
      <c r="Q10" s="31"/>
      <c r="T10" s="0" t="str">
        <f aca="false">P10&amp;" "&amp;PROPER(O10)&amp;" "</f>
        <v>  </v>
      </c>
      <c r="U10" s="31"/>
      <c r="V10" s="29"/>
    </row>
    <row r="11" customFormat="false" ht="15" hidden="false" customHeight="false" outlineLevel="0" collapsed="false">
      <c r="A11" s="0" t="str">
        <f aca="false">UPPER(B11)&amp;UPPER(C11)</f>
        <v>GLIBERTLAETITIA</v>
      </c>
      <c r="B11" s="32" t="s">
        <v>250</v>
      </c>
      <c r="C11" s="32" t="s">
        <v>85</v>
      </c>
      <c r="E11" s="28"/>
      <c r="F11" s="0" t="str">
        <f aca="false">IF(D11&gt;0,ROUND(101-(D11*100/$C$2),2),"")</f>
        <v/>
      </c>
      <c r="I11" s="28"/>
      <c r="J11" s="29"/>
      <c r="K11" s="0" t="str">
        <f aca="false">F11</f>
        <v/>
      </c>
      <c r="M11" s="0" t="str">
        <f aca="false">UPPER(N11)&amp;UPPER(O11)</f>
        <v/>
      </c>
      <c r="N11" s="32"/>
      <c r="O11" s="32"/>
      <c r="Q11" s="31"/>
      <c r="T11" s="0" t="str">
        <f aca="false">P11&amp;" "&amp;PROPER(O11)&amp;" "</f>
        <v>  </v>
      </c>
      <c r="U11" s="31"/>
      <c r="V11" s="29"/>
    </row>
    <row r="12" customFormat="false" ht="15" hidden="false" customHeight="false" outlineLevel="0" collapsed="false">
      <c r="A12" s="0" t="str">
        <f aca="false">UPPER(B12)&amp;UPPER(C12)</f>
        <v>VANCUTSEMBERTRAND</v>
      </c>
      <c r="B12" s="13" t="s">
        <v>205</v>
      </c>
      <c r="C12" s="13" t="s">
        <v>87</v>
      </c>
      <c r="E12" s="28"/>
      <c r="F12" s="0" t="str">
        <f aca="false">IF(D12&gt;0,ROUND(101-(D12*100/$C$2),2),"")</f>
        <v/>
      </c>
      <c r="I12" s="28"/>
      <c r="J12" s="29"/>
      <c r="K12" s="0" t="str">
        <f aca="false">F12</f>
        <v/>
      </c>
      <c r="Q12" s="31"/>
      <c r="U12" s="29"/>
      <c r="V12" s="29"/>
    </row>
    <row r="13" customFormat="false" ht="15" hidden="false" customHeight="false" outlineLevel="0" collapsed="false">
      <c r="A13" s="0" t="str">
        <f aca="false">UPPER(B13)&amp;UPPER(C13)</f>
        <v>MAJAQUENTIN</v>
      </c>
      <c r="B13" s="13" t="s">
        <v>255</v>
      </c>
      <c r="C13" s="13" t="s">
        <v>95</v>
      </c>
      <c r="E13" s="28"/>
      <c r="F13" s="0" t="str">
        <f aca="false">IF(D13&gt;0,ROUND(101-(D13*100/$C$2),2),"")</f>
        <v/>
      </c>
      <c r="I13" s="28"/>
      <c r="J13" s="29"/>
      <c r="Q13" s="31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DE ROECKMONIQUE</v>
      </c>
      <c r="B14" s="32" t="s">
        <v>237</v>
      </c>
      <c r="C14" s="32" t="s">
        <v>105</v>
      </c>
      <c r="E14" s="28"/>
      <c r="F14" s="0" t="str">
        <f aca="false">IF(D14&gt;0,ROUND(101-(D14*100/$C$2),2),"")</f>
        <v/>
      </c>
      <c r="I14" s="28"/>
      <c r="J14" s="29"/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LEHAIREDAVID L.</v>
      </c>
      <c r="B15" s="13" t="s">
        <v>220</v>
      </c>
      <c r="C15" s="13" t="s">
        <v>99</v>
      </c>
      <c r="E15" s="28"/>
      <c r="F15" s="0" t="str">
        <f aca="false">IF(D15&gt;0,ROUND(101-(D15*100/$C$2),2),"")</f>
        <v/>
      </c>
      <c r="I15" s="28"/>
      <c r="J15" s="29"/>
    </row>
    <row r="16" customFormat="false" ht="15" hidden="false" customHeight="false" outlineLevel="0" collapsed="false">
      <c r="A16" s="0" t="str">
        <f aca="false">UPPER(B16)&amp;UPPER(C16)</f>
        <v>LAGAERTRITA</v>
      </c>
      <c r="B16" s="32" t="s">
        <v>209</v>
      </c>
      <c r="C16" s="32" t="s">
        <v>91</v>
      </c>
      <c r="E16" s="28"/>
      <c r="F16" s="0" t="str">
        <f aca="false">IF(D16&gt;0,ROUND(101-(D16*100/$C$2),2),"")</f>
        <v/>
      </c>
      <c r="H16" s="18"/>
      <c r="I16" s="28"/>
      <c r="J16" s="29"/>
    </row>
    <row r="17" customFormat="false" ht="15" hidden="false" customHeight="false" outlineLevel="0" collapsed="false">
      <c r="A17" s="0" t="str">
        <f aca="false">UPPER(B17)&amp;UPPER(C17)</f>
        <v>GAGNONMARIE-JOSÉE</v>
      </c>
      <c r="B17" s="32" t="s">
        <v>248</v>
      </c>
      <c r="C17" s="32" t="s">
        <v>97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CHARLIERBAUDOUIN</v>
      </c>
      <c r="B18" s="13" t="s">
        <v>207</v>
      </c>
      <c r="C18" s="13" t="s">
        <v>89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GASKINRUDI</v>
      </c>
      <c r="B19" s="13" t="s">
        <v>213</v>
      </c>
      <c r="C19" s="13" t="s">
        <v>103</v>
      </c>
      <c r="E19" s="28"/>
      <c r="F19" s="0" t="str">
        <f aca="false">IF(D19&gt;0,ROUND(101-(D19*100/$C$2),2),"")</f>
        <v/>
      </c>
      <c r="H19" s="18"/>
      <c r="I19" s="28"/>
      <c r="J19" s="29"/>
    </row>
    <row r="20" customFormat="false" ht="15" hidden="false" customHeight="false" outlineLevel="0" collapsed="false">
      <c r="A20" s="0" t="str">
        <f aca="false">UPPER(B20)&amp;UPPER(C20)</f>
        <v>HOCQUETBENJAMIN</v>
      </c>
      <c r="B20" s="13" t="s">
        <v>216</v>
      </c>
      <c r="C20" s="13" t="s">
        <v>93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PLETINCKXSYLVIE P.</v>
      </c>
      <c r="B21" s="32" t="s">
        <v>203</v>
      </c>
      <c r="C21" s="32" t="s">
        <v>72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RUBAYCHRISTOPHE</v>
      </c>
      <c r="B22" s="13" t="s">
        <v>208</v>
      </c>
      <c r="C22" s="13" t="s">
        <v>70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WASTERZAKFREDERIK</v>
      </c>
      <c r="B23" s="13" t="s">
        <v>218</v>
      </c>
      <c r="C23" s="13" t="s">
        <v>111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EECKHOUTMARC E.</v>
      </c>
      <c r="B24" s="13" t="s">
        <v>223</v>
      </c>
      <c r="C24" s="13" t="s">
        <v>78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FONTAINEAMÉLIE</v>
      </c>
      <c r="B25" s="32" t="s">
        <v>246</v>
      </c>
      <c r="C25" s="32" t="s">
        <v>80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PARADADAVID P.</v>
      </c>
      <c r="B26" s="13" t="s">
        <v>264</v>
      </c>
      <c r="C26" s="13" t="s">
        <v>82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MINOTJÉRÔME</v>
      </c>
      <c r="B27" s="13" t="s">
        <v>261</v>
      </c>
      <c r="C27" s="13" t="s">
        <v>109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QUIEVREUXEDDY</v>
      </c>
      <c r="B28" s="13" t="s">
        <v>265</v>
      </c>
      <c r="C28" s="13" t="s">
        <v>132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SIRAUXLAURENT</v>
      </c>
      <c r="B29" s="13" t="s">
        <v>266</v>
      </c>
      <c r="C29" s="13" t="s">
        <v>151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MAROTTAROCCO</v>
      </c>
      <c r="B30" s="13" t="s">
        <v>256</v>
      </c>
      <c r="C30" s="13" t="s">
        <v>168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LANGHENDRIESDOMINIQUE L.</v>
      </c>
      <c r="B31" s="32" t="s">
        <v>252</v>
      </c>
      <c r="C31" s="32" t="s">
        <v>130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MAHYSYLVIE M.</v>
      </c>
      <c r="B33" s="32" t="s">
        <v>254</v>
      </c>
      <c r="C33" s="32" t="s">
        <v>127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TRAENMARTINE T.</v>
      </c>
      <c r="B34" s="32" t="s">
        <v>268</v>
      </c>
      <c r="C34" s="32" t="s">
        <v>178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DURITAJANIKA</v>
      </c>
      <c r="B35" s="13" t="s">
        <v>204</v>
      </c>
      <c r="C35" s="13" t="s">
        <v>128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HAYETTEELOÏSE</v>
      </c>
      <c r="B36" s="13" t="s">
        <v>251</v>
      </c>
      <c r="C36" s="13" t="s">
        <v>170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TCHATCHOUANG NANAPRUDENCE</v>
      </c>
      <c r="B37" s="32" t="s">
        <v>267</v>
      </c>
      <c r="C37" s="32" t="s">
        <v>121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MARTINPATRICIA</v>
      </c>
      <c r="B38" s="32" t="s">
        <v>257</v>
      </c>
      <c r="C38" s="32" t="s">
        <v>107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LEHAIREFRANCIS</v>
      </c>
      <c r="B39" s="13" t="s">
        <v>220</v>
      </c>
      <c r="C39" s="13" t="s">
        <v>253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FABRISHUGO</v>
      </c>
      <c r="B40" s="13" t="s">
        <v>222</v>
      </c>
      <c r="C40" s="13" t="s">
        <v>68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CHARLIERYANNICK</v>
      </c>
      <c r="B41" s="13" t="s">
        <v>207</v>
      </c>
      <c r="C41" s="13" t="s">
        <v>235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QUINTYNMATHIEU</v>
      </c>
      <c r="B42" s="13" t="s">
        <v>214</v>
      </c>
      <c r="C42" s="13" t="s">
        <v>115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FABRISJONATHAN</v>
      </c>
      <c r="B43" s="13" t="s">
        <v>222</v>
      </c>
      <c r="C43" s="13" t="s">
        <v>83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MERTENSANNE</v>
      </c>
      <c r="B44" s="32" t="s">
        <v>260</v>
      </c>
      <c r="C44" s="32" t="s">
        <v>119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COOSEMANSISABELLE C.</v>
      </c>
      <c r="B45" s="32" t="s">
        <v>211</v>
      </c>
      <c r="C45" s="32" t="s">
        <v>101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DUMONTDOMINIQUE D.</v>
      </c>
      <c r="B46" s="32" t="s">
        <v>241</v>
      </c>
      <c r="C46" s="32" t="s">
        <v>125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ANDRIESSENSBRIGITTE</v>
      </c>
      <c r="B47" s="32" t="s">
        <v>229</v>
      </c>
      <c r="C47" s="32" t="s">
        <v>117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DOYENFANNY</v>
      </c>
      <c r="B48" s="32" t="s">
        <v>240</v>
      </c>
      <c r="C48" s="32" t="s">
        <v>164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MEHOUDENSALAIN</v>
      </c>
      <c r="B49" s="13" t="s">
        <v>258</v>
      </c>
      <c r="C49" s="13" t="s">
        <v>259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MORO LAVADOAMBROSIO</v>
      </c>
      <c r="B50" s="13" t="s">
        <v>262</v>
      </c>
      <c r="C50" s="13" t="s">
        <v>263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8"/>
  <sheetViews>
    <sheetView showFormulas="false" showGridLines="true" showRowColHeaders="true" showZeros="true" rightToLeft="false" tabSelected="false" showOutlineSymbols="true" defaultGridColor="true" view="normal" topLeftCell="B33" colorId="64" zoomScale="100" zoomScaleNormal="100" zoomScalePageLayoutView="100" workbookViewId="0">
      <selection pane="topLeft" activeCell="C56" activeCellId="0" sqref="C56"/>
    </sheetView>
  </sheetViews>
  <sheetFormatPr defaultRowHeight="15" zeroHeight="false" outlineLevelRow="0" outlineLevelCol="1"/>
  <cols>
    <col collapsed="false" customWidth="true" hidden="true" outlineLevel="0" max="1" min="1" style="0" width="9.14"/>
    <col collapsed="false" customWidth="true" hidden="false" outlineLevel="0" max="2" min="2" style="13" width="21.57"/>
    <col collapsed="false" customWidth="false" hidden="false" outlineLevel="0" max="3" min="3" style="13" width="11.43"/>
    <col collapsed="false" customWidth="true" hidden="false" outlineLevel="0" max="4" min="4" style="0" width="6.43"/>
    <col collapsed="false" customWidth="true" hidden="false" outlineLevel="0" max="5" min="5" style="0" width="8.85"/>
    <col collapsed="false" customWidth="true" hidden="false" outlineLevel="0" max="6" min="6" style="0" width="7.57"/>
    <col collapsed="false" customWidth="true" hidden="false" outlineLevel="0" max="7" min="7" style="0" width="9.14"/>
    <col collapsed="false" customWidth="true" hidden="true" outlineLevel="1" max="8" min="8" style="0" width="32.43"/>
    <col collapsed="false" customWidth="true" hidden="true" outlineLevel="1" max="9" min="9" style="0" width="8.14"/>
    <col collapsed="false" customWidth="true" hidden="true" outlineLevel="1" max="10" min="10" style="0" width="3.71"/>
    <col collapsed="false" customWidth="true" hidden="true" outlineLevel="1" max="11" min="11" style="0" width="6"/>
    <col collapsed="false" customWidth="true" hidden="false" outlineLevel="0" max="12" min="12" style="0" width="9.14"/>
    <col collapsed="false" customWidth="true" hidden="true" outlineLevel="0" max="13" min="13" style="0" width="21"/>
    <col collapsed="false" customWidth="true" hidden="false" outlineLevel="0" max="14" min="14" style="0" width="14.85"/>
    <col collapsed="false" customWidth="true" hidden="false" outlineLevel="0" max="15" min="15" style="0" width="12.28"/>
    <col collapsed="false" customWidth="true" hidden="false" outlineLevel="0" max="19" min="16" style="0" width="9.14"/>
    <col collapsed="false" customWidth="true" hidden="true" outlineLevel="1" max="20" min="20" style="0" width="17.28"/>
    <col collapsed="false" customWidth="true" hidden="true" outlineLevel="1" max="21" min="21" style="0" width="8.14"/>
    <col collapsed="false" customWidth="true" hidden="true" outlineLevel="1" max="22" min="22" style="0" width="3.71"/>
    <col collapsed="false" customWidth="true" hidden="true" outlineLevel="1" max="23" min="23" style="0" width="6"/>
    <col collapsed="false" customWidth="true" hidden="false" outlineLevel="0" max="249" min="24" style="0" width="9.14"/>
    <col collapsed="false" customWidth="true" hidden="false" outlineLevel="0" max="1025" min="250" style="0" width="9"/>
  </cols>
  <sheetData>
    <row r="1" customFormat="false" ht="15" hidden="false" customHeight="false" outlineLevel="0" collapsed="false">
      <c r="B1" s="26" t="s">
        <v>301</v>
      </c>
      <c r="C1" s="21"/>
      <c r="N1" s="26" t="s">
        <v>289</v>
      </c>
      <c r="O1" s="21"/>
    </row>
    <row r="2" customFormat="false" ht="15" hidden="false" customHeight="false" outlineLevel="0" collapsed="false">
      <c r="B2" s="13" t="s">
        <v>194</v>
      </c>
      <c r="C2" s="13" t="n">
        <v>596</v>
      </c>
      <c r="H2" s="1" t="s">
        <v>195</v>
      </c>
      <c r="N2" s="0" t="s">
        <v>194</v>
      </c>
      <c r="O2" s="0" t="n">
        <v>333</v>
      </c>
      <c r="T2" s="1" t="s">
        <v>195</v>
      </c>
    </row>
    <row r="3" customFormat="false" ht="15" hidden="false" customHeight="false" outlineLevel="0" collapsed="false">
      <c r="B3" s="27" t="s">
        <v>48</v>
      </c>
      <c r="C3" s="27" t="s">
        <v>196</v>
      </c>
      <c r="D3" s="1" t="s">
        <v>197</v>
      </c>
      <c r="E3" s="1" t="s">
        <v>198</v>
      </c>
      <c r="F3" s="1" t="s">
        <v>199</v>
      </c>
      <c r="H3" s="18" t="s">
        <v>302</v>
      </c>
      <c r="I3" s="31" t="n">
        <v>0.0319560185185185</v>
      </c>
      <c r="J3" s="29"/>
      <c r="N3" s="27" t="s">
        <v>48</v>
      </c>
      <c r="O3" s="27" t="s">
        <v>196</v>
      </c>
      <c r="P3" s="1" t="s">
        <v>197</v>
      </c>
      <c r="Q3" s="1" t="s">
        <v>198</v>
      </c>
      <c r="R3" s="1" t="s">
        <v>199</v>
      </c>
      <c r="T3" s="18" t="s">
        <v>303</v>
      </c>
      <c r="U3" s="31" t="n">
        <v>0.0142592592592593</v>
      </c>
      <c r="V3" s="29"/>
    </row>
    <row r="4" customFormat="false" ht="15" hidden="false" customHeight="false" outlineLevel="0" collapsed="false">
      <c r="A4" s="0" t="str">
        <f aca="false">UPPER(B4)&amp;UPPER(C4)</f>
        <v>FURNARIROBERTO</v>
      </c>
      <c r="B4" s="13" t="s">
        <v>247</v>
      </c>
      <c r="C4" s="13" t="s">
        <v>64</v>
      </c>
      <c r="D4" s="0" t="n">
        <v>61</v>
      </c>
      <c r="E4" s="28" t="n">
        <v>0.0421296296296296</v>
      </c>
      <c r="F4" s="0" t="n">
        <f aca="false">IF(D4&gt;0,ROUND(101-(D4*100/$C$2),2),"")</f>
        <v>90.77</v>
      </c>
      <c r="H4" s="0" t="str">
        <f aca="false">D4&amp;" "&amp;PROPER(C4)&amp;" "</f>
        <v>61 Roberto </v>
      </c>
      <c r="I4" s="28" t="n">
        <f aca="false">E4</f>
        <v>0.0421296296296296</v>
      </c>
      <c r="J4" s="29" t="s">
        <v>202</v>
      </c>
      <c r="K4" s="0" t="n">
        <f aca="false">F4</f>
        <v>90.77</v>
      </c>
      <c r="M4" s="0" t="str">
        <f aca="false">UPPER(N4)&amp;UPPER(O4)</f>
        <v>FABRISHUGO</v>
      </c>
      <c r="N4" s="13" t="s">
        <v>222</v>
      </c>
      <c r="O4" s="13" t="s">
        <v>68</v>
      </c>
      <c r="P4" s="0" t="n">
        <v>11</v>
      </c>
      <c r="Q4" s="31" t="n">
        <v>0.0157291666666667</v>
      </c>
      <c r="R4" s="0" t="n">
        <f aca="false">ROUND((101-(P4*100/$O$2))*0.8,2)</f>
        <v>78.16</v>
      </c>
      <c r="T4" s="0" t="str">
        <f aca="false">P4&amp;" "&amp;PROPER(O4)&amp;" "</f>
        <v>11 Hugo </v>
      </c>
      <c r="U4" s="31" t="n">
        <f aca="false">Q4</f>
        <v>0.0157291666666667</v>
      </c>
      <c r="V4" s="29" t="s">
        <v>202</v>
      </c>
      <c r="W4" s="0" t="n">
        <f aca="false">R4</f>
        <v>78.16</v>
      </c>
    </row>
    <row r="5" customFormat="false" ht="15" hidden="false" customHeight="false" outlineLevel="0" collapsed="false">
      <c r="A5" s="0" t="str">
        <f aca="false">UPPER(B5)&amp;UPPER(C5)</f>
        <v>DERIDDERRODNEY</v>
      </c>
      <c r="B5" s="13" t="s">
        <v>217</v>
      </c>
      <c r="C5" s="13" t="s">
        <v>76</v>
      </c>
      <c r="D5" s="0" t="n">
        <v>168</v>
      </c>
      <c r="E5" s="28" t="n">
        <v>0.0473263888888889</v>
      </c>
      <c r="F5" s="0" t="n">
        <f aca="false">IF(D5&gt;0,ROUND(101-(D5*100/$C$2),2),"")</f>
        <v>72.81</v>
      </c>
      <c r="H5" s="0" t="str">
        <f aca="false">D5&amp;" "&amp;PROPER(C5)&amp;" "</f>
        <v>168 Rodney </v>
      </c>
      <c r="I5" s="28" t="n">
        <f aca="false">E5</f>
        <v>0.0473263888888889</v>
      </c>
      <c r="J5" s="29" t="s">
        <v>202</v>
      </c>
      <c r="K5" s="0" t="n">
        <f aca="false">F5</f>
        <v>72.81</v>
      </c>
      <c r="M5" s="0" t="str">
        <f aca="false">UPPER(N5)&amp;UPPER(O5)</f>
        <v>PARADADAVID P.</v>
      </c>
      <c r="N5" s="13" t="s">
        <v>264</v>
      </c>
      <c r="O5" s="13" t="s">
        <v>82</v>
      </c>
      <c r="P5" s="0" t="n">
        <v>35</v>
      </c>
      <c r="Q5" s="31" t="n">
        <v>0.0183217592592593</v>
      </c>
      <c r="R5" s="0" t="n">
        <f aca="false">ROUND((101-(P5*100/$O$2))*0.8,2)</f>
        <v>72.39</v>
      </c>
      <c r="T5" s="0" t="str">
        <f aca="false">P5&amp;" "&amp;PROPER(O5)&amp;" "</f>
        <v>35 David P. </v>
      </c>
      <c r="U5" s="31" t="n">
        <f aca="false">Q5</f>
        <v>0.0183217592592593</v>
      </c>
      <c r="V5" s="29" t="s">
        <v>202</v>
      </c>
      <c r="W5" s="0" t="n">
        <f aca="false">R5</f>
        <v>72.39</v>
      </c>
    </row>
    <row r="6" customFormat="false" ht="15" hidden="false" customHeight="false" outlineLevel="0" collapsed="false">
      <c r="A6" s="0" t="str">
        <f aca="false">UPPER(B6)&amp;UPPER(C6)</f>
        <v>VERMEEREDIDIER</v>
      </c>
      <c r="B6" s="13" t="s">
        <v>272</v>
      </c>
      <c r="C6" s="13" t="s">
        <v>58</v>
      </c>
      <c r="E6" s="28"/>
      <c r="F6" s="0" t="str">
        <f aca="false">IF(D6&gt;0,ROUND(101-(D6*100/$C$2),2),"")</f>
        <v/>
      </c>
      <c r="H6" s="0" t="s">
        <v>304</v>
      </c>
      <c r="I6" s="28"/>
      <c r="J6" s="29"/>
      <c r="K6" s="0" t="str">
        <f aca="false">F6</f>
        <v/>
      </c>
      <c r="M6" s="0" t="str">
        <f aca="false">UPPER(N6)&amp;UPPER(O6)</f>
        <v>VANCUTSEMBERTRAND</v>
      </c>
      <c r="N6" s="13" t="s">
        <v>205</v>
      </c>
      <c r="O6" s="13" t="s">
        <v>87</v>
      </c>
      <c r="P6" s="0" t="n">
        <v>46</v>
      </c>
      <c r="Q6" s="31" t="n">
        <v>0.0196064814814815</v>
      </c>
      <c r="R6" s="0" t="n">
        <f aca="false">ROUND((101-(P6*100/$O$2))*0.8,2)</f>
        <v>69.75</v>
      </c>
      <c r="T6" s="0" t="str">
        <f aca="false">P6&amp;" "&amp;PROPER(O6)&amp;" "</f>
        <v>46 Bertrand </v>
      </c>
      <c r="U6" s="31" t="n">
        <f aca="false">Q6</f>
        <v>0.0196064814814815</v>
      </c>
      <c r="V6" s="29" t="s">
        <v>202</v>
      </c>
      <c r="W6" s="0" t="n">
        <f aca="false">R6</f>
        <v>69.75</v>
      </c>
    </row>
    <row r="7" customFormat="false" ht="15" hidden="false" customHeight="false" outlineLevel="0" collapsed="false">
      <c r="A7" s="0" t="str">
        <f aca="false">UPPER(B7)&amp;UPPER(C7)</f>
        <v>DE CONINCKBENOÎT</v>
      </c>
      <c r="B7" s="13" t="s">
        <v>201</v>
      </c>
      <c r="C7" s="13" t="s">
        <v>60</v>
      </c>
      <c r="E7" s="28"/>
      <c r="F7" s="0" t="str">
        <f aca="false">IF(D7&gt;0,ROUND(101-(D7*100/$C$2),2),"")</f>
        <v/>
      </c>
      <c r="I7" s="28"/>
      <c r="J7" s="29"/>
      <c r="K7" s="0" t="str">
        <f aca="false">F7</f>
        <v/>
      </c>
      <c r="M7" s="0" t="str">
        <f aca="false">UPPER(N7)&amp;UPPER(O7)</f>
        <v>FABRISJONATHAN</v>
      </c>
      <c r="N7" s="13" t="s">
        <v>222</v>
      </c>
      <c r="O7" s="13" t="s">
        <v>83</v>
      </c>
      <c r="P7" s="0" t="n">
        <v>49</v>
      </c>
      <c r="Q7" s="31" t="n">
        <v>0.0198148148148148</v>
      </c>
      <c r="R7" s="0" t="n">
        <f aca="false">ROUND((101-(P7*100/$O$2))*0.8,2)</f>
        <v>69.03</v>
      </c>
      <c r="T7" s="0" t="str">
        <f aca="false">P7&amp;" "&amp;PROPER(O7)&amp;" "</f>
        <v>49 Jonathan </v>
      </c>
      <c r="U7" s="31" t="n">
        <f aca="false">Q7</f>
        <v>0.0198148148148148</v>
      </c>
      <c r="V7" s="29" t="s">
        <v>202</v>
      </c>
      <c r="W7" s="0" t="n">
        <f aca="false">R7</f>
        <v>69.03</v>
      </c>
    </row>
    <row r="8" customFormat="false" ht="15" hidden="false" customHeight="false" outlineLevel="0" collapsed="false">
      <c r="A8" s="0" t="str">
        <f aca="false">UPPER(B8)&amp;UPPER(C8)</f>
        <v>ALVAREZ BLANCOMANUEL</v>
      </c>
      <c r="B8" s="13" t="s">
        <v>228</v>
      </c>
      <c r="C8" s="13" t="s">
        <v>74</v>
      </c>
      <c r="E8" s="28"/>
      <c r="F8" s="0" t="str">
        <f aca="false">IF(D8&gt;0,ROUND(101-(D8*100/$C$2),2),"")</f>
        <v/>
      </c>
      <c r="I8" s="28"/>
      <c r="J8" s="29"/>
      <c r="K8" s="0" t="str">
        <f aca="false">F8</f>
        <v/>
      </c>
      <c r="M8" s="0" t="str">
        <f aca="false">UPPER(N8)&amp;UPPER(O8)</f>
        <v>PLETINCKXSYLVIE P.</v>
      </c>
      <c r="N8" s="32" t="s">
        <v>203</v>
      </c>
      <c r="O8" s="32" t="s">
        <v>72</v>
      </c>
      <c r="P8" s="0" t="n">
        <v>57</v>
      </c>
      <c r="Q8" s="31" t="n">
        <v>0.0204166666666667</v>
      </c>
      <c r="R8" s="0" t="n">
        <f aca="false">ROUND((101-(P8*100/$O$2))*0.8,2)</f>
        <v>67.11</v>
      </c>
      <c r="T8" s="0" t="str">
        <f aca="false">P8&amp;" "&amp;PROPER(O8)&amp;" "</f>
        <v>57 Sylvie P. </v>
      </c>
      <c r="U8" s="31" t="n">
        <f aca="false">Q8</f>
        <v>0.0204166666666667</v>
      </c>
      <c r="V8" s="29" t="s">
        <v>202</v>
      </c>
      <c r="W8" s="0" t="n">
        <f aca="false">R8</f>
        <v>67.11</v>
      </c>
    </row>
    <row r="9" customFormat="false" ht="15" hidden="false" customHeight="false" outlineLevel="0" collapsed="false">
      <c r="A9" s="0" t="str">
        <f aca="false">UPPER(B9)&amp;UPPER(C9)</f>
        <v>DEMOULINOLIVIER</v>
      </c>
      <c r="B9" s="13" t="s">
        <v>206</v>
      </c>
      <c r="C9" s="13" t="s">
        <v>66</v>
      </c>
      <c r="E9" s="28"/>
      <c r="F9" s="0" t="str">
        <f aca="false">IF(D9&gt;0,ROUND(101-(D9*100/$C$2),2),"")</f>
        <v/>
      </c>
      <c r="I9" s="28"/>
      <c r="J9" s="29"/>
      <c r="K9" s="0" t="str">
        <f aca="false">F9</f>
        <v/>
      </c>
      <c r="M9" s="0" t="str">
        <f aca="false">UPPER(N9)&amp;UPPER(O9)</f>
        <v>COOSEMANSISABELLE C.</v>
      </c>
      <c r="N9" s="32" t="s">
        <v>211</v>
      </c>
      <c r="O9" s="32" t="s">
        <v>101</v>
      </c>
      <c r="P9" s="0" t="n">
        <v>128</v>
      </c>
      <c r="Q9" s="31" t="n">
        <v>0.0240393518518519</v>
      </c>
      <c r="R9" s="0" t="n">
        <f aca="false">ROUND((101-(P9*100/$O$2))*0.8,2)</f>
        <v>50.05</v>
      </c>
      <c r="T9" s="0" t="str">
        <f aca="false">P9&amp;" "&amp;PROPER(O9)&amp;" "</f>
        <v>128 Isabelle C. </v>
      </c>
      <c r="U9" s="31" t="n">
        <f aca="false">Q9</f>
        <v>0.0240393518518519</v>
      </c>
      <c r="V9" s="29" t="s">
        <v>202</v>
      </c>
      <c r="W9" s="0" t="n">
        <f aca="false">R9</f>
        <v>50.05</v>
      </c>
    </row>
    <row r="10" customFormat="false" ht="15" hidden="false" customHeight="false" outlineLevel="0" collapsed="false">
      <c r="A10" s="0" t="str">
        <f aca="false">UPPER(B10)&amp;UPPER(C10)</f>
        <v>GLIBERTLAETITIA</v>
      </c>
      <c r="B10" s="32" t="s">
        <v>250</v>
      </c>
      <c r="C10" s="32" t="s">
        <v>85</v>
      </c>
      <c r="E10" s="28"/>
      <c r="F10" s="0" t="str">
        <f aca="false">IF(D10&gt;0,ROUND(101-(D10*100/$C$2),2),"")</f>
        <v/>
      </c>
      <c r="I10" s="28"/>
      <c r="J10" s="29"/>
      <c r="K10" s="0" t="str">
        <f aca="false">F10</f>
        <v/>
      </c>
      <c r="M10" s="0" t="str">
        <f aca="false">UPPER(N10)&amp;UPPER(O10)</f>
        <v>GASKINRUDI</v>
      </c>
      <c r="N10" s="13" t="s">
        <v>213</v>
      </c>
      <c r="O10" s="13" t="s">
        <v>103</v>
      </c>
      <c r="P10" s="0" t="n">
        <v>132</v>
      </c>
      <c r="Q10" s="31" t="n">
        <v>0.0240972222222222</v>
      </c>
      <c r="R10" s="0" t="n">
        <f aca="false">ROUND((101-(P10*100/$O$2))*0.8,2)</f>
        <v>49.09</v>
      </c>
      <c r="T10" s="0" t="str">
        <f aca="false">P10&amp;" "&amp;PROPER(O10)&amp;" "</f>
        <v>132 Rudi </v>
      </c>
      <c r="U10" s="31" t="n">
        <f aca="false">Q10</f>
        <v>0.0240972222222222</v>
      </c>
      <c r="V10" s="29" t="s">
        <v>202</v>
      </c>
      <c r="W10" s="0" t="n">
        <f aca="false">R10</f>
        <v>49.09</v>
      </c>
    </row>
    <row r="11" customFormat="false" ht="15" hidden="false" customHeight="false" outlineLevel="0" collapsed="false">
      <c r="A11" s="0" t="str">
        <f aca="false">UPPER(B11)&amp;UPPER(C11)</f>
        <v>VANCUTSEMBERTRAND</v>
      </c>
      <c r="B11" s="13" t="s">
        <v>205</v>
      </c>
      <c r="C11" s="13" t="s">
        <v>87</v>
      </c>
      <c r="E11" s="28"/>
      <c r="F11" s="0" t="str">
        <f aca="false">IF(D11&gt;0,ROUND(101-(D11*100/$C$2),2),"")</f>
        <v/>
      </c>
      <c r="I11" s="28"/>
      <c r="J11" s="29"/>
      <c r="K11" s="0" t="str">
        <f aca="false">F11</f>
        <v/>
      </c>
      <c r="M11" s="0" t="str">
        <f aca="false">UPPER(N11)&amp;UPPER(O11)</f>
        <v>DANNEAUCLÉMENTINE</v>
      </c>
      <c r="N11" s="32" t="s">
        <v>215</v>
      </c>
      <c r="O11" s="32" t="s">
        <v>134</v>
      </c>
      <c r="P11" s="0" t="n">
        <v>247</v>
      </c>
      <c r="Q11" s="31" t="n">
        <v>0.0280787037037037</v>
      </c>
      <c r="R11" s="0" t="n">
        <f aca="false">ROUND((101-(P11*100/$O$2))*0.8,2)</f>
        <v>21.46</v>
      </c>
      <c r="T11" s="0" t="str">
        <f aca="false">P11&amp;" "&amp;PROPER(O11)&amp;" "</f>
        <v>247 Clémentine </v>
      </c>
      <c r="U11" s="31" t="n">
        <f aca="false">Q11</f>
        <v>0.0280787037037037</v>
      </c>
      <c r="V11" s="29" t="s">
        <v>202</v>
      </c>
      <c r="W11" s="0" t="n">
        <f aca="false">R11</f>
        <v>21.46</v>
      </c>
    </row>
    <row r="12" customFormat="false" ht="15" hidden="false" customHeight="false" outlineLevel="0" collapsed="false">
      <c r="A12" s="0" t="str">
        <f aca="false">UPPER(B12)&amp;UPPER(C12)</f>
        <v>MAJAQUENTIN</v>
      </c>
      <c r="B12" s="13" t="s">
        <v>255</v>
      </c>
      <c r="C12" s="13" t="s">
        <v>95</v>
      </c>
      <c r="E12" s="28"/>
      <c r="F12" s="0" t="str">
        <f aca="false">IF(D12&gt;0,ROUND(101-(D12*100/$C$2),2),"")</f>
        <v/>
      </c>
      <c r="I12" s="28"/>
      <c r="J12" s="29"/>
      <c r="K12" s="0" t="str">
        <f aca="false">F12</f>
        <v/>
      </c>
      <c r="Q12" s="31"/>
      <c r="T12" s="0" t="s">
        <v>305</v>
      </c>
      <c r="U12" s="29"/>
      <c r="V12" s="29"/>
    </row>
    <row r="13" customFormat="false" ht="15" hidden="false" customHeight="false" outlineLevel="0" collapsed="false">
      <c r="A13" s="0" t="str">
        <f aca="false">UPPER(B13)&amp;UPPER(C13)</f>
        <v>DE ROECKMONIQUE</v>
      </c>
      <c r="B13" s="32" t="s">
        <v>237</v>
      </c>
      <c r="C13" s="32" t="s">
        <v>105</v>
      </c>
      <c r="E13" s="28"/>
      <c r="F13" s="0" t="str">
        <f aca="false">IF(D13&gt;0,ROUND(101-(D13*100/$C$2),2),"")</f>
        <v/>
      </c>
      <c r="I13" s="28"/>
      <c r="J13" s="29"/>
      <c r="Q13" s="31"/>
      <c r="T13" s="0" t="str">
        <f aca="false">P13&amp;" "&amp;PROPER(O13)&amp;" "</f>
        <v>  </v>
      </c>
      <c r="U13" s="29"/>
      <c r="V13" s="29"/>
    </row>
    <row r="14" customFormat="false" ht="15" hidden="false" customHeight="false" outlineLevel="0" collapsed="false">
      <c r="A14" s="0" t="str">
        <f aca="false">UPPER(B14)&amp;UPPER(C14)</f>
        <v>DURITAZOLIKA</v>
      </c>
      <c r="B14" s="13" t="s">
        <v>204</v>
      </c>
      <c r="C14" s="13" t="s">
        <v>62</v>
      </c>
      <c r="E14" s="31"/>
      <c r="F14" s="0" t="str">
        <f aca="false">IF(D14&gt;0,ROUND(101-(D14*100/$C$2),2),"")</f>
        <v/>
      </c>
      <c r="I14" s="28"/>
      <c r="J14" s="29"/>
      <c r="Q14" s="35"/>
      <c r="T14" s="0" t="str">
        <f aca="false">P14&amp;" "&amp;PROPER(O14)&amp;" "</f>
        <v>  </v>
      </c>
      <c r="U14" s="29"/>
      <c r="V14" s="29"/>
    </row>
    <row r="15" customFormat="false" ht="15" hidden="false" customHeight="false" outlineLevel="0" collapsed="false">
      <c r="A15" s="0" t="str">
        <f aca="false">UPPER(B15)&amp;UPPER(C15)</f>
        <v>LEHAIREDAVID L.</v>
      </c>
      <c r="B15" s="13" t="s">
        <v>220</v>
      </c>
      <c r="C15" s="13" t="s">
        <v>99</v>
      </c>
      <c r="E15" s="28"/>
      <c r="F15" s="0" t="str">
        <f aca="false">IF(D15&gt;0,ROUND(101-(D15*100/$C$2),2),"")</f>
        <v/>
      </c>
      <c r="I15" s="28"/>
      <c r="J15" s="29"/>
    </row>
    <row r="16" customFormat="false" ht="15" hidden="false" customHeight="false" outlineLevel="0" collapsed="false">
      <c r="A16" s="0" t="str">
        <f aca="false">UPPER(B16)&amp;UPPER(C16)</f>
        <v>LAGAERTRITA</v>
      </c>
      <c r="B16" s="32" t="s">
        <v>209</v>
      </c>
      <c r="C16" s="32" t="s">
        <v>91</v>
      </c>
      <c r="E16" s="28"/>
      <c r="F16" s="0" t="str">
        <f aca="false">IF(D16&gt;0,ROUND(101-(D16*100/$C$2),2),"")</f>
        <v/>
      </c>
      <c r="H16" s="18"/>
      <c r="I16" s="28"/>
      <c r="J16" s="29"/>
    </row>
    <row r="17" customFormat="false" ht="15" hidden="false" customHeight="false" outlineLevel="0" collapsed="false">
      <c r="A17" s="0" t="str">
        <f aca="false">UPPER(B17)&amp;UPPER(C17)</f>
        <v>GAGNONMARIE-JOSÉE</v>
      </c>
      <c r="B17" s="32" t="s">
        <v>248</v>
      </c>
      <c r="C17" s="32" t="s">
        <v>97</v>
      </c>
      <c r="E17" s="28"/>
      <c r="F17" s="0" t="str">
        <f aca="false">IF(D17&gt;0,ROUND(101-(D17*100/$C$2),2),"")</f>
        <v/>
      </c>
      <c r="I17" s="28"/>
      <c r="J17" s="29"/>
    </row>
    <row r="18" customFormat="false" ht="15" hidden="false" customHeight="false" outlineLevel="0" collapsed="false">
      <c r="A18" s="0" t="str">
        <f aca="false">UPPER(B18)&amp;UPPER(C18)</f>
        <v>CHARLIERBAUDOUIN</v>
      </c>
      <c r="B18" s="13" t="s">
        <v>207</v>
      </c>
      <c r="C18" s="13" t="s">
        <v>89</v>
      </c>
      <c r="E18" s="28"/>
      <c r="F18" s="0" t="str">
        <f aca="false">IF(D18&gt;0,ROUND(101-(D18*100/$C$2),2),"")</f>
        <v/>
      </c>
      <c r="I18" s="28"/>
      <c r="J18" s="29"/>
    </row>
    <row r="19" customFormat="false" ht="15" hidden="false" customHeight="false" outlineLevel="0" collapsed="false">
      <c r="A19" s="0" t="str">
        <f aca="false">UPPER(B19)&amp;UPPER(C19)</f>
        <v>GASKINRUDI</v>
      </c>
      <c r="B19" s="13" t="s">
        <v>213</v>
      </c>
      <c r="C19" s="13" t="s">
        <v>103</v>
      </c>
      <c r="E19" s="28"/>
      <c r="F19" s="0" t="str">
        <f aca="false">IF(D19&gt;0,ROUND(101-(D19*100/$C$2),2),"")</f>
        <v/>
      </c>
      <c r="H19" s="18"/>
      <c r="I19" s="28"/>
      <c r="J19" s="29"/>
    </row>
    <row r="20" customFormat="false" ht="15" hidden="false" customHeight="false" outlineLevel="0" collapsed="false">
      <c r="A20" s="0" t="str">
        <f aca="false">UPPER(B20)&amp;UPPER(C20)</f>
        <v>HOCQUETBENJAMIN</v>
      </c>
      <c r="B20" s="13" t="s">
        <v>216</v>
      </c>
      <c r="C20" s="13" t="s">
        <v>93</v>
      </c>
      <c r="E20" s="28"/>
      <c r="F20" s="0" t="str">
        <f aca="false">IF(D20&gt;0,ROUND(101-(D20*100/$C$2),2),"")</f>
        <v/>
      </c>
      <c r="I20" s="28"/>
      <c r="J20" s="29"/>
    </row>
    <row r="21" customFormat="false" ht="15" hidden="false" customHeight="false" outlineLevel="0" collapsed="false">
      <c r="A21" s="0" t="str">
        <f aca="false">UPPER(B21)&amp;UPPER(C21)</f>
        <v>PLETINCKXSYLVIE P.</v>
      </c>
      <c r="B21" s="32" t="s">
        <v>203</v>
      </c>
      <c r="C21" s="32" t="s">
        <v>72</v>
      </c>
      <c r="E21" s="28"/>
      <c r="F21" s="0" t="str">
        <f aca="false">IF(D21&gt;0,ROUND(101-(D21*100/$C$2),2),"")</f>
        <v/>
      </c>
      <c r="I21" s="28"/>
      <c r="J21" s="29"/>
    </row>
    <row r="22" customFormat="false" ht="15" hidden="false" customHeight="false" outlineLevel="0" collapsed="false">
      <c r="A22" s="0" t="str">
        <f aca="false">UPPER(B22)&amp;UPPER(C22)</f>
        <v>RUBAYCHRISTOPHE</v>
      </c>
      <c r="B22" s="13" t="s">
        <v>208</v>
      </c>
      <c r="C22" s="13" t="s">
        <v>70</v>
      </c>
      <c r="E22" s="28"/>
      <c r="F22" s="0" t="str">
        <f aca="false">IF(D22&gt;0,ROUND(101-(D22*100/$C$2),2),"")</f>
        <v/>
      </c>
      <c r="I22" s="28"/>
      <c r="J22" s="29"/>
    </row>
    <row r="23" customFormat="false" ht="15" hidden="false" customHeight="false" outlineLevel="0" collapsed="false">
      <c r="A23" s="0" t="str">
        <f aca="false">UPPER(B23)&amp;UPPER(C23)</f>
        <v>WASTERZAKFREDERIK</v>
      </c>
      <c r="B23" s="13" t="s">
        <v>218</v>
      </c>
      <c r="C23" s="13" t="s">
        <v>111</v>
      </c>
      <c r="E23" s="28"/>
      <c r="F23" s="0" t="str">
        <f aca="false">IF(D23&gt;0,ROUND(101-(D23*100/$C$2),2),"")</f>
        <v/>
      </c>
      <c r="I23" s="28"/>
      <c r="J23" s="29"/>
    </row>
    <row r="24" customFormat="false" ht="15" hidden="false" customHeight="false" outlineLevel="0" collapsed="false">
      <c r="A24" s="0" t="str">
        <f aca="false">UPPER(B24)&amp;UPPER(C24)</f>
        <v>EECKHOUTMARC E.</v>
      </c>
      <c r="B24" s="13" t="s">
        <v>223</v>
      </c>
      <c r="C24" s="13" t="s">
        <v>78</v>
      </c>
      <c r="E24" s="28"/>
      <c r="F24" s="0" t="str">
        <f aca="false">IF(D24&gt;0,ROUND(101-(D24*100/$C$2),2),"")</f>
        <v/>
      </c>
      <c r="I24" s="28"/>
      <c r="J24" s="29"/>
    </row>
    <row r="25" customFormat="false" ht="15" hidden="false" customHeight="false" outlineLevel="0" collapsed="false">
      <c r="A25" s="0" t="str">
        <f aca="false">UPPER(B25)&amp;UPPER(C25)</f>
        <v>FONTAINEAMÉLIE</v>
      </c>
      <c r="B25" s="32" t="s">
        <v>246</v>
      </c>
      <c r="C25" s="32" t="s">
        <v>80</v>
      </c>
      <c r="E25" s="28"/>
      <c r="F25" s="0" t="str">
        <f aca="false">IF(D25&gt;0,ROUND(101-(D25*100/$C$2),2),"")</f>
        <v/>
      </c>
      <c r="I25" s="28"/>
      <c r="J25" s="29"/>
    </row>
    <row r="26" customFormat="false" ht="15" hidden="false" customHeight="false" outlineLevel="0" collapsed="false">
      <c r="A26" s="0" t="str">
        <f aca="false">UPPER(B26)&amp;UPPER(C26)</f>
        <v>PARADADAVID P.</v>
      </c>
      <c r="B26" s="13" t="s">
        <v>264</v>
      </c>
      <c r="C26" s="13" t="s">
        <v>82</v>
      </c>
      <c r="E26" s="28"/>
      <c r="F26" s="0" t="str">
        <f aca="false">IF(D26&gt;0,ROUND(101-(D26*100/$C$2),2),"")</f>
        <v/>
      </c>
      <c r="I26" s="28"/>
      <c r="J26" s="29"/>
    </row>
    <row r="27" customFormat="false" ht="15" hidden="false" customHeight="false" outlineLevel="0" collapsed="false">
      <c r="A27" s="0" t="str">
        <f aca="false">UPPER(B27)&amp;UPPER(C27)</f>
        <v>MINOTJÉRÔME</v>
      </c>
      <c r="B27" s="13" t="s">
        <v>261</v>
      </c>
      <c r="C27" s="13" t="s">
        <v>109</v>
      </c>
      <c r="E27" s="28"/>
      <c r="F27" s="0" t="str">
        <f aca="false">IF(D27&gt;0,ROUND(101-(D27*100/$C$2),2),"")</f>
        <v/>
      </c>
      <c r="I27" s="28"/>
      <c r="J27" s="29"/>
    </row>
    <row r="28" customFormat="false" ht="15" hidden="false" customHeight="false" outlineLevel="0" collapsed="false">
      <c r="A28" s="0" t="str">
        <f aca="false">UPPER(B28)&amp;UPPER(C28)</f>
        <v>QUIEVREUXEDDY</v>
      </c>
      <c r="B28" s="13" t="s">
        <v>265</v>
      </c>
      <c r="C28" s="13" t="s">
        <v>132</v>
      </c>
      <c r="E28" s="28"/>
      <c r="F28" s="0" t="str">
        <f aca="false">IF(D28&gt;0,ROUND(101-(D28*100/$C$2),2),"")</f>
        <v/>
      </c>
      <c r="I28" s="28"/>
      <c r="J28" s="29"/>
    </row>
    <row r="29" customFormat="false" ht="15" hidden="false" customHeight="false" outlineLevel="0" collapsed="false">
      <c r="A29" s="0" t="str">
        <f aca="false">UPPER(B29)&amp;UPPER(C29)</f>
        <v>SIRAUXLAURENT</v>
      </c>
      <c r="B29" s="13" t="s">
        <v>266</v>
      </c>
      <c r="C29" s="13" t="s">
        <v>151</v>
      </c>
      <c r="E29" s="28"/>
      <c r="F29" s="0" t="str">
        <f aca="false">IF(D29&gt;0,ROUND(101-(D29*100/$C$2),2),"")</f>
        <v/>
      </c>
      <c r="I29" s="29"/>
      <c r="J29" s="29"/>
    </row>
    <row r="30" customFormat="false" ht="15" hidden="false" customHeight="false" outlineLevel="0" collapsed="false">
      <c r="A30" s="0" t="str">
        <f aca="false">UPPER(B30)&amp;UPPER(C30)</f>
        <v>MAROTTAROCCO</v>
      </c>
      <c r="B30" s="13" t="s">
        <v>256</v>
      </c>
      <c r="C30" s="13" t="s">
        <v>168</v>
      </c>
      <c r="E30" s="28"/>
      <c r="F30" s="0" t="str">
        <f aca="false">IF(D30&gt;0,ROUND(101-(D30*100/$C$2),2),"")</f>
        <v/>
      </c>
      <c r="I30" s="29"/>
      <c r="J30" s="29"/>
    </row>
    <row r="31" customFormat="false" ht="15" hidden="false" customHeight="false" outlineLevel="0" collapsed="false">
      <c r="A31" s="0" t="str">
        <f aca="false">UPPER(B31)&amp;UPPER(C31)</f>
        <v>LANGHENDRIESDOMINIQUE L.</v>
      </c>
      <c r="B31" s="32" t="s">
        <v>252</v>
      </c>
      <c r="C31" s="32" t="s">
        <v>130</v>
      </c>
      <c r="E31" s="28"/>
      <c r="F31" s="0" t="str">
        <f aca="false">IF(D31&gt;0,ROUND(101-(D31*100/$C$2),2),"")</f>
        <v/>
      </c>
      <c r="I31" s="29"/>
      <c r="J31" s="29"/>
    </row>
    <row r="32" customFormat="false" ht="15" hidden="false" customHeight="false" outlineLevel="0" collapsed="false">
      <c r="A32" s="0" t="str">
        <f aca="false">UPPER(B32)&amp;UPPER(C32)</f>
        <v>COLLARDBERNADETTE</v>
      </c>
      <c r="B32" s="32" t="s">
        <v>236</v>
      </c>
      <c r="C32" s="32" t="s">
        <v>145</v>
      </c>
      <c r="E32" s="28"/>
      <c r="F32" s="0" t="str">
        <f aca="false">IF(D32&gt;0,ROUND(101-(D32*100/$C$2),2),"")</f>
        <v/>
      </c>
      <c r="I32" s="29"/>
      <c r="J32" s="29"/>
    </row>
    <row r="33" customFormat="false" ht="15" hidden="false" customHeight="false" outlineLevel="0" collapsed="false">
      <c r="A33" s="0" t="str">
        <f aca="false">UPPER(B33)&amp;UPPER(C33)</f>
        <v>MAHYSYLVIE M.</v>
      </c>
      <c r="B33" s="32" t="s">
        <v>254</v>
      </c>
      <c r="C33" s="32" t="s">
        <v>127</v>
      </c>
      <c r="E33" s="28"/>
      <c r="F33" s="0" t="str">
        <f aca="false">IF(D33&gt;0,ROUND(101-(D33*100/$C$2),2),"")</f>
        <v/>
      </c>
      <c r="I33" s="29"/>
      <c r="J33" s="29"/>
      <c r="K33" s="0" t="str">
        <f aca="false">F31</f>
        <v/>
      </c>
    </row>
    <row r="34" customFormat="false" ht="15" hidden="false" customHeight="false" outlineLevel="0" collapsed="false">
      <c r="A34" s="0" t="str">
        <f aca="false">UPPER(B34)&amp;UPPER(C34)</f>
        <v>TRAENMARTINE T.</v>
      </c>
      <c r="B34" s="32" t="s">
        <v>268</v>
      </c>
      <c r="C34" s="32" t="s">
        <v>178</v>
      </c>
      <c r="E34" s="28"/>
      <c r="F34" s="0" t="str">
        <f aca="false">IF(D34&gt;0,ROUND(101-(D34*100/$C$2),2),"")</f>
        <v/>
      </c>
      <c r="I34" s="29"/>
      <c r="J34" s="29"/>
      <c r="K34" s="0" t="str">
        <f aca="false">F32</f>
        <v/>
      </c>
    </row>
    <row r="35" customFormat="false" ht="15" hidden="false" customHeight="false" outlineLevel="0" collapsed="false">
      <c r="A35" s="0" t="str">
        <f aca="false">UPPER(B35)&amp;UPPER(C35)</f>
        <v>DURITAJANIKA</v>
      </c>
      <c r="B35" s="13" t="s">
        <v>204</v>
      </c>
      <c r="C35" s="13" t="s">
        <v>128</v>
      </c>
      <c r="E35" s="28"/>
      <c r="F35" s="0" t="str">
        <f aca="false">IF(D35&gt;0,ROUND(101-(D35*100/$C$2),2),"")</f>
        <v/>
      </c>
    </row>
    <row r="36" customFormat="false" ht="15" hidden="false" customHeight="false" outlineLevel="0" collapsed="false">
      <c r="A36" s="0" t="str">
        <f aca="false">UPPER(B36)&amp;UPPER(C36)</f>
        <v>HAYETTEELOÏSE</v>
      </c>
      <c r="B36" s="13" t="s">
        <v>251</v>
      </c>
      <c r="C36" s="13" t="s">
        <v>170</v>
      </c>
      <c r="E36" s="28"/>
      <c r="F36" s="0" t="str">
        <f aca="false">IF(D36&gt;0,ROUND(101-(D36*100/$C$2),2),"")</f>
        <v/>
      </c>
    </row>
    <row r="37" customFormat="false" ht="15" hidden="false" customHeight="false" outlineLevel="0" collapsed="false">
      <c r="A37" s="0" t="str">
        <f aca="false">UPPER(B37)&amp;UPPER(C37)</f>
        <v>TCHATCHOUANG NANAPRUDENCE</v>
      </c>
      <c r="B37" s="32" t="s">
        <v>267</v>
      </c>
      <c r="C37" s="32" t="s">
        <v>121</v>
      </c>
      <c r="E37" s="28"/>
      <c r="F37" s="0" t="str">
        <f aca="false">IF(D37&gt;0,ROUND(101-(D37*100/$C$2),2),"")</f>
        <v/>
      </c>
    </row>
    <row r="38" customFormat="false" ht="15" hidden="false" customHeight="false" outlineLevel="0" collapsed="false">
      <c r="A38" s="0" t="str">
        <f aca="false">UPPER(B38)&amp;UPPER(C38)</f>
        <v>MARTINPATRICIA</v>
      </c>
      <c r="B38" s="32" t="s">
        <v>257</v>
      </c>
      <c r="C38" s="32" t="s">
        <v>107</v>
      </c>
      <c r="E38" s="28"/>
      <c r="F38" s="0" t="str">
        <f aca="false">IF(D38&gt;0,ROUND(101-(D38*100/$C$2),2),"")</f>
        <v/>
      </c>
    </row>
    <row r="39" customFormat="false" ht="15" hidden="false" customHeight="false" outlineLevel="0" collapsed="false">
      <c r="A39" s="0" t="str">
        <f aca="false">UPPER(B39)&amp;UPPER(C39)</f>
        <v>LEHAIREFRANCIS</v>
      </c>
      <c r="B39" s="13" t="s">
        <v>220</v>
      </c>
      <c r="C39" s="13" t="s">
        <v>253</v>
      </c>
      <c r="E39" s="28"/>
      <c r="F39" s="0" t="str">
        <f aca="false">IF(D39&gt;0,ROUND(101-(D39*100/$C$2),2),"")</f>
        <v/>
      </c>
    </row>
    <row r="40" customFormat="false" ht="15" hidden="false" customHeight="false" outlineLevel="0" collapsed="false">
      <c r="A40" s="0" t="str">
        <f aca="false">UPPER(B40)&amp;UPPER(C40)</f>
        <v>FABRISHUGO</v>
      </c>
      <c r="B40" s="13" t="s">
        <v>222</v>
      </c>
      <c r="C40" s="13" t="s">
        <v>68</v>
      </c>
      <c r="E40" s="28"/>
      <c r="F40" s="0" t="str">
        <f aca="false">IF(D40&gt;0,ROUND(101-(D40*100/$C$2),2),"")</f>
        <v/>
      </c>
    </row>
    <row r="41" customFormat="false" ht="15" hidden="false" customHeight="false" outlineLevel="0" collapsed="false">
      <c r="A41" s="0" t="str">
        <f aca="false">UPPER(B41)&amp;UPPER(C41)</f>
        <v>CHARLIERYANNICK</v>
      </c>
      <c r="B41" s="13" t="s">
        <v>207</v>
      </c>
      <c r="C41" s="13" t="s">
        <v>235</v>
      </c>
      <c r="E41" s="28"/>
      <c r="F41" s="0" t="str">
        <f aca="false">IF(D41&gt;0,ROUND(101-(D41*100/$C$2),2),"")</f>
        <v/>
      </c>
    </row>
    <row r="42" customFormat="false" ht="15" hidden="false" customHeight="false" outlineLevel="0" collapsed="false">
      <c r="A42" s="0" t="str">
        <f aca="false">UPPER(B42)&amp;UPPER(C42)</f>
        <v>QUINTYNMATHIEU</v>
      </c>
      <c r="B42" s="13" t="s">
        <v>214</v>
      </c>
      <c r="C42" s="13" t="s">
        <v>115</v>
      </c>
      <c r="E42" s="28"/>
      <c r="F42" s="0" t="str">
        <f aca="false">IF(D42&gt;0,ROUND(101-(D42*100/$C$2),2),"")</f>
        <v/>
      </c>
    </row>
    <row r="43" customFormat="false" ht="15" hidden="false" customHeight="false" outlineLevel="0" collapsed="false">
      <c r="A43" s="0" t="str">
        <f aca="false">UPPER(B43)&amp;UPPER(C43)</f>
        <v>FABRISJONATHAN</v>
      </c>
      <c r="B43" s="13" t="s">
        <v>222</v>
      </c>
      <c r="C43" s="13" t="s">
        <v>83</v>
      </c>
      <c r="E43" s="28"/>
      <c r="F43" s="0" t="str">
        <f aca="false">IF(D43&gt;0,ROUND(101-(D43*100/$C$2),2),"")</f>
        <v/>
      </c>
    </row>
    <row r="44" customFormat="false" ht="15" hidden="false" customHeight="false" outlineLevel="0" collapsed="false">
      <c r="A44" s="0" t="str">
        <f aca="false">UPPER(B44)&amp;UPPER(C44)</f>
        <v>MERTENSANNE</v>
      </c>
      <c r="B44" s="32" t="s">
        <v>260</v>
      </c>
      <c r="C44" s="32" t="s">
        <v>119</v>
      </c>
      <c r="E44" s="28"/>
      <c r="F44" s="0" t="str">
        <f aca="false">IF(D44&gt;0,ROUND(101-(D44*100/$C$2),2),"")</f>
        <v/>
      </c>
    </row>
    <row r="45" customFormat="false" ht="15" hidden="false" customHeight="false" outlineLevel="0" collapsed="false">
      <c r="A45" s="0" t="str">
        <f aca="false">UPPER(B45)&amp;UPPER(C45)</f>
        <v>COOSEMANSISABELLE C.</v>
      </c>
      <c r="B45" s="32" t="s">
        <v>211</v>
      </c>
      <c r="C45" s="32" t="s">
        <v>101</v>
      </c>
      <c r="E45" s="28"/>
      <c r="F45" s="0" t="str">
        <f aca="false">IF(D45&gt;0,ROUND(101-(D45*100/$C$2),2),"")</f>
        <v/>
      </c>
    </row>
    <row r="46" customFormat="false" ht="15" hidden="false" customHeight="false" outlineLevel="0" collapsed="false">
      <c r="A46" s="0" t="str">
        <f aca="false">UPPER(B46)&amp;UPPER(C46)</f>
        <v>DUMONTDOMINIQUE D.</v>
      </c>
      <c r="B46" s="32" t="s">
        <v>241</v>
      </c>
      <c r="C46" s="32" t="s">
        <v>125</v>
      </c>
      <c r="E46" s="28"/>
      <c r="F46" s="0" t="str">
        <f aca="false">IF(D46&gt;0,ROUND(101-(D46*100/$C$2),2),"")</f>
        <v/>
      </c>
    </row>
    <row r="47" customFormat="false" ht="15" hidden="false" customHeight="false" outlineLevel="0" collapsed="false">
      <c r="A47" s="0" t="str">
        <f aca="false">UPPER(B47)&amp;UPPER(C47)</f>
        <v>ANDRIESSENSBRIGITTE</v>
      </c>
      <c r="B47" s="32" t="s">
        <v>229</v>
      </c>
      <c r="C47" s="32" t="s">
        <v>117</v>
      </c>
      <c r="E47" s="28"/>
      <c r="F47" s="0" t="str">
        <f aca="false">IF(D47&gt;0,ROUND(101-(D47*100/$C$2),2),"")</f>
        <v/>
      </c>
    </row>
    <row r="48" customFormat="false" ht="15" hidden="false" customHeight="false" outlineLevel="0" collapsed="false">
      <c r="A48" s="0" t="str">
        <f aca="false">UPPER(B48)&amp;UPPER(C48)</f>
        <v>DOYENFANNY</v>
      </c>
      <c r="B48" s="32" t="s">
        <v>240</v>
      </c>
      <c r="C48" s="32" t="s">
        <v>164</v>
      </c>
      <c r="E48" s="28"/>
      <c r="F48" s="0" t="str">
        <f aca="false">IF(D48&gt;0,ROUND(101-(D48*100/$C$2),2),"")</f>
        <v/>
      </c>
    </row>
    <row r="49" customFormat="false" ht="15" hidden="false" customHeight="false" outlineLevel="0" collapsed="false">
      <c r="A49" s="0" t="str">
        <f aca="false">UPPER(B49)&amp;UPPER(C49)</f>
        <v>MEHOUDENSALAIN</v>
      </c>
      <c r="B49" s="13" t="s">
        <v>258</v>
      </c>
      <c r="C49" s="13" t="s">
        <v>259</v>
      </c>
      <c r="E49" s="28"/>
      <c r="F49" s="0" t="str">
        <f aca="false">IF(D49&gt;0,ROUND(101-(D49*100/$C$2),2),"")</f>
        <v/>
      </c>
    </row>
    <row r="50" customFormat="false" ht="15" hidden="false" customHeight="false" outlineLevel="0" collapsed="false">
      <c r="A50" s="0" t="str">
        <f aca="false">UPPER(B50)&amp;UPPER(C50)</f>
        <v>MORO LAVADOAMBROSIO</v>
      </c>
      <c r="B50" s="13" t="s">
        <v>262</v>
      </c>
      <c r="C50" s="13" t="s">
        <v>263</v>
      </c>
      <c r="E50" s="28"/>
      <c r="F50" s="0" t="str">
        <f aca="false">IF(D50&gt;0,ROUND(101-(D50*100/$C$2),2),"")</f>
        <v/>
      </c>
    </row>
    <row r="51" customFormat="false" ht="15" hidden="false" customHeight="false" outlineLevel="0" collapsed="false">
      <c r="A51" s="0" t="str">
        <f aca="false">UPPER(B51)&amp;UPPER(C51)</f>
        <v>FIACCAPRILECARMELA</v>
      </c>
      <c r="B51" s="32" t="s">
        <v>244</v>
      </c>
      <c r="C51" s="32" t="s">
        <v>245</v>
      </c>
      <c r="E51" s="28"/>
      <c r="F51" s="0" t="str">
        <f aca="false">IF(D51&gt;0,ROUND(101-(D51*100/$C$2),2),"")</f>
        <v/>
      </c>
    </row>
    <row r="52" customFormat="false" ht="15" hidden="false" customHeight="false" outlineLevel="0" collapsed="false">
      <c r="A52" s="0" t="str">
        <f aca="false">UPPER(B52)&amp;UPPER(C52)</f>
        <v>CHALLEEMMANUELLE</v>
      </c>
      <c r="B52" s="32" t="s">
        <v>234</v>
      </c>
      <c r="C52" s="32" t="s">
        <v>143</v>
      </c>
      <c r="E52" s="28"/>
      <c r="F52" s="0" t="str">
        <f aca="false">IF(D52&gt;0,ROUND(101-(D52*100/$C$2),2),"")</f>
        <v/>
      </c>
    </row>
    <row r="53" customFormat="false" ht="15" hidden="false" customHeight="false" outlineLevel="0" collapsed="false">
      <c r="A53" s="0" t="str">
        <f aca="false">UPPER(B53)&amp;UPPER(C53)</f>
        <v>BEQUETGINETTE</v>
      </c>
      <c r="B53" s="32" t="s">
        <v>230</v>
      </c>
      <c r="C53" s="32" t="s">
        <v>231</v>
      </c>
      <c r="E53" s="28"/>
      <c r="F53" s="0" t="str">
        <f aca="false">IF(D53&gt;0,ROUND(101-(D53*100/$C$2),2),"")</f>
        <v/>
      </c>
    </row>
    <row r="54" customFormat="false" ht="15" hidden="false" customHeight="false" outlineLevel="0" collapsed="false">
      <c r="A54" s="0" t="str">
        <f aca="false">UPPER(B54)&amp;UPPER(C54)</f>
        <v>MATONHERMAN</v>
      </c>
      <c r="B54" s="13" t="s">
        <v>224</v>
      </c>
      <c r="C54" s="13" t="s">
        <v>113</v>
      </c>
      <c r="E54" s="28"/>
      <c r="F54" s="0" t="str">
        <f aca="false">IF(D54&gt;0,ROUND(101-(D54*100/$C$2),2),"")</f>
        <v/>
      </c>
    </row>
    <row r="55" customFormat="false" ht="15" hidden="false" customHeight="false" outlineLevel="0" collapsed="false">
      <c r="A55" s="0" t="str">
        <f aca="false">UPPER(B55)&amp;UPPER(C55)</f>
        <v>FAUCONNIERISABELLE F.</v>
      </c>
      <c r="B55" s="32" t="s">
        <v>242</v>
      </c>
      <c r="C55" s="32" t="s">
        <v>243</v>
      </c>
      <c r="E55" s="28"/>
      <c r="F55" s="0" t="str">
        <f aca="false">IF(D55&gt;0,ROUND(101-(D55*100/$C$2),2),"")</f>
        <v/>
      </c>
    </row>
    <row r="56" customFormat="false" ht="15" hidden="false" customHeight="false" outlineLevel="0" collapsed="false">
      <c r="A56" s="0" t="str">
        <f aca="false">UPPER(B56)&amp;UPPER(C56)</f>
        <v>PLETINCKXISABELLE P.</v>
      </c>
      <c r="B56" s="32" t="s">
        <v>203</v>
      </c>
      <c r="C56" s="32" t="s">
        <v>159</v>
      </c>
      <c r="E56" s="28"/>
      <c r="F56" s="0" t="str">
        <f aca="false">IF(D56&gt;0,ROUND(101-(D56*100/$C$2),2),"")</f>
        <v/>
      </c>
    </row>
    <row r="57" customFormat="false" ht="15" hidden="false" customHeight="false" outlineLevel="0" collapsed="false">
      <c r="A57" s="0" t="str">
        <f aca="false">UPPER(B57)&amp;UPPER(C57)</f>
        <v>AISSATOUISSA</v>
      </c>
      <c r="B57" s="32" t="s">
        <v>226</v>
      </c>
      <c r="C57" s="32" t="s">
        <v>227</v>
      </c>
      <c r="E57" s="28"/>
      <c r="F57" s="0" t="str">
        <f aca="false">IF(D57&gt;0,ROUND(101-(D57*100/$C$2),2),"")</f>
        <v/>
      </c>
    </row>
    <row r="58" customFormat="false" ht="15" hidden="false" customHeight="false" outlineLevel="0" collapsed="false">
      <c r="A58" s="0" t="str">
        <f aca="false">UPPER(B58)&amp;UPPER(C58)</f>
        <v>LEHAIREIVAN</v>
      </c>
      <c r="B58" s="13" t="s">
        <v>220</v>
      </c>
      <c r="C58" s="13" t="s">
        <v>162</v>
      </c>
      <c r="E58" s="28"/>
      <c r="F58" s="0" t="str">
        <f aca="false">IF(D58&gt;0,ROUND(101-(D58*100/$C$2),2),"")</f>
        <v/>
      </c>
    </row>
    <row r="59" customFormat="false" ht="15" hidden="false" customHeight="false" outlineLevel="0" collapsed="false">
      <c r="A59" s="0" t="str">
        <f aca="false">UPPER(B59)&amp;UPPER(C59)</f>
        <v>VAN ERTBRUGGENJOHAN</v>
      </c>
      <c r="B59" s="13" t="s">
        <v>269</v>
      </c>
      <c r="C59" s="13" t="s">
        <v>270</v>
      </c>
      <c r="E59" s="28"/>
      <c r="F59" s="0" t="str">
        <f aca="false">IF(D59&gt;0,ROUND(101-(D59*100/$C$2),2),"")</f>
        <v/>
      </c>
    </row>
    <row r="60" customFormat="false" ht="15" hidden="false" customHeight="false" outlineLevel="0" collapsed="false">
      <c r="A60" s="0" t="str">
        <f aca="false">UPPER(B60)&amp;UPPER(C60)</f>
        <v>GINEPROLAURENCE</v>
      </c>
      <c r="B60" s="32" t="s">
        <v>249</v>
      </c>
      <c r="C60" s="32" t="s">
        <v>166</v>
      </c>
      <c r="E60" s="28"/>
      <c r="F60" s="0" t="str">
        <f aca="false">IF(D60&gt;0,ROUND(101-(D60*100/$C$2),2),"")</f>
        <v/>
      </c>
    </row>
    <row r="61" customFormat="false" ht="15" hidden="false" customHeight="false" outlineLevel="0" collapsed="false">
      <c r="A61" s="0" t="str">
        <f aca="false">UPPER(B61)&amp;UPPER(C61)</f>
        <v>VANHOUCHELAURENT</v>
      </c>
      <c r="B61" s="13" t="s">
        <v>271</v>
      </c>
      <c r="C61" s="13" t="s">
        <v>151</v>
      </c>
      <c r="E61" s="28"/>
      <c r="F61" s="0" t="str">
        <f aca="false">IF(D61&gt;0,ROUND(101-(D61*100/$C$2),2),"")</f>
        <v/>
      </c>
    </row>
    <row r="62" customFormat="false" ht="15" hidden="false" customHeight="false" outlineLevel="0" collapsed="false">
      <c r="A62" s="0" t="str">
        <f aca="false">UPPER(B62)&amp;UPPER(C62)</f>
        <v>DURITALILIAN</v>
      </c>
      <c r="B62" s="13" t="s">
        <v>204</v>
      </c>
      <c r="C62" s="13" t="s">
        <v>152</v>
      </c>
      <c r="E62" s="28"/>
      <c r="F62" s="0" t="str">
        <f aca="false">IF(D62&gt;0,ROUND(101-(D62*100/$C$2),2),"")</f>
        <v/>
      </c>
    </row>
    <row r="63" customFormat="false" ht="15" hidden="false" customHeight="false" outlineLevel="0" collapsed="false">
      <c r="A63" s="0" t="str">
        <f aca="false">UPPER(B63)&amp;UPPER(C63)</f>
        <v>HUSTINMARC H.</v>
      </c>
      <c r="B63" s="13" t="s">
        <v>221</v>
      </c>
      <c r="C63" s="13" t="s">
        <v>156</v>
      </c>
      <c r="E63" s="28"/>
      <c r="F63" s="0" t="str">
        <f aca="false">IF(D63&gt;0,ROUND(101-(D63*100/$C$2),2),"")</f>
        <v/>
      </c>
    </row>
    <row r="64" customFormat="false" ht="15" hidden="false" customHeight="false" outlineLevel="0" collapsed="false">
      <c r="A64" s="0" t="str">
        <f aca="false">UPPER(B64)&amp;UPPER(C64)</f>
        <v>ZOCASTELLOMARCO</v>
      </c>
      <c r="B64" s="13" t="s">
        <v>273</v>
      </c>
      <c r="C64" s="13" t="s">
        <v>274</v>
      </c>
      <c r="E64" s="28"/>
      <c r="F64" s="0" t="str">
        <f aca="false">IF(D64&gt;0,ROUND(101-(D64*100/$C$2),2),"")</f>
        <v/>
      </c>
    </row>
    <row r="65" customFormat="false" ht="15" hidden="false" customHeight="false" outlineLevel="0" collapsed="false">
      <c r="A65" s="0" t="str">
        <f aca="false">UPPER(B65)&amp;UPPER(C65)</f>
        <v>BRICHETMARTINE B.</v>
      </c>
      <c r="B65" s="32" t="s">
        <v>225</v>
      </c>
      <c r="C65" s="32" t="s">
        <v>141</v>
      </c>
      <c r="E65" s="28"/>
      <c r="F65" s="0" t="str">
        <f aca="false">IF(D65&gt;0,ROUND(101-(D65*100/$C$2),2),"")</f>
        <v/>
      </c>
    </row>
    <row r="66" customFormat="false" ht="15" hidden="false" customHeight="false" outlineLevel="0" collapsed="false">
      <c r="A66" s="0" t="str">
        <f aca="false">UPPER(B66)&amp;UPPER(C66)</f>
        <v>BERTHEREAUPASCAL</v>
      </c>
      <c r="B66" s="13" t="s">
        <v>232</v>
      </c>
      <c r="C66" s="13" t="s">
        <v>233</v>
      </c>
      <c r="E66" s="28"/>
      <c r="F66" s="0" t="str">
        <f aca="false">IF(D66&gt;0,ROUND(101-(D66*100/$C$2),2),"")</f>
        <v/>
      </c>
    </row>
    <row r="67" customFormat="false" ht="15" hidden="false" customHeight="false" outlineLevel="0" collapsed="false">
      <c r="A67" s="0" t="str">
        <f aca="false">UPPER(B67)&amp;UPPER(C67)</f>
        <v>DEFREYNETHOMAS</v>
      </c>
      <c r="B67" s="13" t="s">
        <v>238</v>
      </c>
      <c r="C67" s="13" t="s">
        <v>239</v>
      </c>
      <c r="E67" s="28"/>
      <c r="F67" s="0" t="str">
        <f aca="false">IF(D67&gt;0,ROUND(101-(D67*100/$C$2),2),"")</f>
        <v/>
      </c>
    </row>
    <row r="68" customFormat="false" ht="15" hidden="false" customHeight="false" outlineLevel="0" collapsed="false">
      <c r="B68" s="32" t="s">
        <v>204</v>
      </c>
      <c r="C68" s="32" t="s">
        <v>139</v>
      </c>
      <c r="E68" s="2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LibreOffice/5.3.1.2$Linux_X86_64 LibreOffice_project/30m0$Build-2</Applicat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2017-01-30T07:02:18Z</dcterms:created>
  <dc:creator>Didier VERMEERE</dc:creator>
  <dc:description/>
  <dc:language>fr-BE</dc:language>
  <cp:lastModifiedBy/>
  <dcterms:modified xsi:type="dcterms:W3CDTF">2017-10-21T16:02:49Z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